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90" yWindow="-90" windowWidth="19380" windowHeight="10380" tabRatio="500" firstSheet="1" activeTab="10"/>
  </bookViews>
  <sheets>
    <sheet name="Plan2" sheetId="1" state="hidden" r:id="rId1"/>
    <sheet name="Balancete FIA ESTADUAL" sheetId="2" r:id="rId2"/>
    <sheet name="LIQUIDAÇÃO" sheetId="12" r:id="rId3"/>
    <sheet name="Conciliação FIA ESTADUAL " sheetId="4" r:id="rId4"/>
    <sheet name="RESUMO FIA DOAÇÕES" sheetId="6" state="hidden" r:id="rId5"/>
    <sheet name="DOAÇÃO DIRETO CC" sheetId="7" state="hidden" r:id="rId6"/>
    <sheet name="Conciliação Fonte 284" sheetId="8" state="hidden" r:id="rId7"/>
    <sheet name="Extrato CC Doação" sheetId="9" state="hidden" r:id="rId8"/>
    <sheet name="Base Siaf Empenhos" sheetId="10" r:id="rId9"/>
    <sheet name="EIXOS" sheetId="13" r:id="rId10"/>
    <sheet name="Saldo Livre" sheetId="14" r:id="rId11"/>
  </sheets>
  <definedNames>
    <definedName name="__xlnm._FilterDatabase" localSheetId="1">"[$'RP DELIBERAÇÕES TODAS FONTES '.$A$5]:$amk$5"</definedName>
    <definedName name="_xlnm._FilterDatabase" localSheetId="1" hidden="1">'Balancete FIA ESTADUAL'!$C$1:$C$173</definedName>
    <definedName name="_xlnm._FilterDatabase" localSheetId="8" hidden="1">'Base Siaf Empenhos'!$A$274:$K$460</definedName>
    <definedName name="_xlnm._FilterDatabase" localSheetId="2" hidden="1">LIQUIDAÇÃO!$A$1409:$BN$1506</definedName>
    <definedName name="Excel_BuiltIn_Print_Area_16" localSheetId="1">#N/A</definedName>
    <definedName name="Excel_BuiltIn_Print_Area_16">#N/A</definedName>
    <definedName name="Excel_BuiltIn_Print_Area_17" localSheetId="1">#N/A</definedName>
    <definedName name="Excel_BuiltIn_Print_Area_17">#N/A</definedName>
    <definedName name="Excel_BuiltIn_Print_Area_18" localSheetId="1">#N/A</definedName>
    <definedName name="Excel_BuiltIn_Print_Area_18">#N/A</definedName>
    <definedName name="Excel_BuiltIn_Print_Area_19" localSheetId="1">#N/A</definedName>
    <definedName name="Excel_BuiltIn_Print_Area_19">#N/A</definedName>
    <definedName name="LUIZ">#N/A</definedName>
    <definedName name="MARCELA">#N/A</definedName>
    <definedName name="Print_Area" localSheetId="1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7" i="14"/>
  <c r="A13" l="1"/>
  <c r="A19"/>
  <c r="G98" i="4"/>
  <c r="C96"/>
  <c r="I6" i="13"/>
  <c r="I7"/>
  <c r="I8"/>
  <c r="I9"/>
  <c r="I10"/>
  <c r="I5"/>
  <c r="A7" i="14" l="1"/>
  <c r="AN111" i="2"/>
  <c r="D1507" i="12"/>
  <c r="AN23" i="2"/>
  <c r="F97" i="4"/>
  <c r="F98"/>
  <c r="F96" l="1"/>
  <c r="F100" s="1"/>
  <c r="F94"/>
  <c r="C87"/>
  <c r="B99"/>
  <c r="B100" s="1"/>
  <c r="B96"/>
  <c r="B97"/>
  <c r="B94"/>
  <c r="AM111" i="2"/>
  <c r="AG32" l="1"/>
  <c r="AG31"/>
  <c r="AD111" l="1"/>
  <c r="AL111"/>
  <c r="D1407" i="12"/>
  <c r="AK107" i="2"/>
  <c r="AK111"/>
  <c r="AK33"/>
  <c r="AI95"/>
  <c r="AI34"/>
  <c r="AI32"/>
  <c r="AI31"/>
  <c r="AI33"/>
  <c r="AI94"/>
  <c r="B90" i="4"/>
  <c r="B87"/>
  <c r="B85"/>
  <c r="H93"/>
  <c r="G89"/>
  <c r="F91"/>
  <c r="F87"/>
  <c r="F90"/>
  <c r="F88"/>
  <c r="F85"/>
  <c r="R109" i="2"/>
  <c r="B91" i="4" l="1"/>
  <c r="R9" i="2" l="1"/>
  <c r="Q9" s="1"/>
  <c r="R8"/>
  <c r="Q8" s="1"/>
  <c r="G80" i="4"/>
  <c r="C78"/>
  <c r="B78"/>
  <c r="F78"/>
  <c r="R83" i="2"/>
  <c r="R80"/>
  <c r="B82" i="4" l="1"/>
  <c r="B80"/>
  <c r="B76"/>
  <c r="F82"/>
  <c r="F80"/>
  <c r="F76"/>
  <c r="AI111" i="2"/>
  <c r="AI24"/>
  <c r="AJ111" l="1"/>
  <c r="G71" i="4"/>
  <c r="C70"/>
  <c r="B73"/>
  <c r="B68"/>
  <c r="B67"/>
  <c r="F73" l="1"/>
  <c r="F68"/>
  <c r="F67"/>
  <c r="AH111" i="2" l="1"/>
  <c r="D1113" i="12"/>
  <c r="AF111" i="2"/>
  <c r="AE111"/>
  <c r="AQ8"/>
  <c r="G62" i="4"/>
  <c r="F59"/>
  <c r="F62"/>
  <c r="B63"/>
  <c r="B61" l="1"/>
  <c r="B59" s="1"/>
  <c r="C60" s="1"/>
  <c r="B62"/>
  <c r="T107" i="2" l="1"/>
  <c r="N106" l="1"/>
  <c r="AC24" l="1"/>
  <c r="Z23"/>
  <c r="Z111" s="1"/>
  <c r="V23" l="1"/>
  <c r="G53" i="4" l="1"/>
  <c r="F50"/>
  <c r="G44"/>
  <c r="F41"/>
  <c r="C51"/>
  <c r="B50"/>
  <c r="B41"/>
  <c r="C42" s="1"/>
  <c r="AQ10" i="2" l="1"/>
  <c r="AB111"/>
  <c r="W111"/>
  <c r="U111"/>
  <c r="S111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52"/>
  <c r="AR53"/>
  <c r="AR54"/>
  <c r="AR55"/>
  <c r="AR56"/>
  <c r="AR57"/>
  <c r="AR58"/>
  <c r="AR59"/>
  <c r="AR60"/>
  <c r="AR61"/>
  <c r="AR62"/>
  <c r="AR63"/>
  <c r="AR64"/>
  <c r="AR67"/>
  <c r="AR68"/>
  <c r="AR69"/>
  <c r="AR70"/>
  <c r="AR71"/>
  <c r="AR72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95"/>
  <c r="AR96"/>
  <c r="AR97"/>
  <c r="AR98"/>
  <c r="AR99"/>
  <c r="AR100"/>
  <c r="AR103"/>
  <c r="AR104"/>
  <c r="AR105"/>
  <c r="AR106"/>
  <c r="AR107"/>
  <c r="AR108"/>
  <c r="AR8"/>
  <c r="AQ9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9"/>
  <c r="AQ50"/>
  <c r="AQ51"/>
  <c r="AQ52"/>
  <c r="AQ53"/>
  <c r="AQ54"/>
  <c r="AQ55"/>
  <c r="AQ56"/>
  <c r="AQ57"/>
  <c r="AQ58"/>
  <c r="AQ59"/>
  <c r="AQ60"/>
  <c r="AQ61"/>
  <c r="AQ62"/>
  <c r="AQ63"/>
  <c r="AQ64"/>
  <c r="AQ67"/>
  <c r="AQ68"/>
  <c r="AQ69"/>
  <c r="AQ70"/>
  <c r="AQ71"/>
  <c r="AQ72"/>
  <c r="AQ73"/>
  <c r="AQ74"/>
  <c r="AQ75"/>
  <c r="AQ76"/>
  <c r="AQ77"/>
  <c r="AQ78"/>
  <c r="AQ79"/>
  <c r="AQ80"/>
  <c r="AQ81"/>
  <c r="AQ82"/>
  <c r="AQ83"/>
  <c r="AQ84"/>
  <c r="AQ85"/>
  <c r="AQ86"/>
  <c r="AQ87"/>
  <c r="AQ88"/>
  <c r="AQ89"/>
  <c r="AQ90"/>
  <c r="AQ91"/>
  <c r="AQ92"/>
  <c r="AQ93"/>
  <c r="AQ94"/>
  <c r="AQ95"/>
  <c r="AQ97"/>
  <c r="AQ98"/>
  <c r="AQ99"/>
  <c r="AQ100"/>
  <c r="AQ103"/>
  <c r="AQ104"/>
  <c r="AQ105"/>
  <c r="AQ106"/>
  <c r="AQ107"/>
  <c r="AQ108"/>
  <c r="AC111"/>
  <c r="AA96"/>
  <c r="AA111" s="1"/>
  <c r="AR111" l="1"/>
  <c r="AQ96"/>
  <c r="P64"/>
  <c r="P63"/>
  <c r="P62"/>
  <c r="P61"/>
  <c r="P60"/>
  <c r="P59"/>
  <c r="Y48" l="1"/>
  <c r="G35" i="4"/>
  <c r="AQ48" i="2" l="1"/>
  <c r="AQ111" s="1"/>
  <c r="Y111"/>
  <c r="G28" i="4"/>
  <c r="G21"/>
  <c r="H21" s="1"/>
  <c r="G14"/>
  <c r="F33"/>
  <c r="F26"/>
  <c r="B33"/>
  <c r="B26"/>
  <c r="X111" i="2"/>
  <c r="F19" i="4" l="1"/>
  <c r="C21"/>
  <c r="B19"/>
  <c r="C14"/>
  <c r="P108" i="2" l="1"/>
  <c r="P58"/>
  <c r="P57"/>
  <c r="P15"/>
  <c r="P56"/>
  <c r="P55"/>
  <c r="P54"/>
  <c r="P107"/>
  <c r="V111" l="1"/>
  <c r="F18" i="4"/>
  <c r="F23" s="1"/>
  <c r="F25" s="1"/>
  <c r="F30" s="1"/>
  <c r="F32" s="1"/>
  <c r="F37" s="1"/>
  <c r="F40" s="1"/>
  <c r="F46" s="1"/>
  <c r="F49" s="1"/>
  <c r="F55" s="1"/>
  <c r="F58" s="1"/>
  <c r="F64" s="1"/>
  <c r="F12"/>
  <c r="B12"/>
  <c r="B9" l="1"/>
  <c r="B16" s="1"/>
  <c r="B18" s="1"/>
  <c r="B23" s="1"/>
  <c r="B25" s="1"/>
  <c r="B30" s="1"/>
  <c r="B32" s="1"/>
  <c r="B37" s="1"/>
  <c r="B40" s="1"/>
  <c r="B46" s="1"/>
  <c r="B49" s="1"/>
  <c r="B55" s="1"/>
  <c r="B58" s="1"/>
  <c r="B64" s="1"/>
  <c r="T111" i="2" l="1"/>
  <c r="P38" l="1"/>
  <c r="P39"/>
  <c r="N28"/>
  <c r="P28" s="1"/>
  <c r="N27"/>
  <c r="P20"/>
  <c r="P21"/>
  <c r="P23"/>
  <c r="P24"/>
  <c r="P25"/>
  <c r="P29"/>
  <c r="P30"/>
  <c r="P31"/>
  <c r="P33"/>
  <c r="P34"/>
  <c r="P35"/>
  <c r="P36"/>
  <c r="P37"/>
  <c r="P40"/>
  <c r="P41"/>
  <c r="P42"/>
  <c r="P43"/>
  <c r="P44"/>
  <c r="P45"/>
  <c r="P46"/>
  <c r="P47"/>
  <c r="P48"/>
  <c r="P49"/>
  <c r="P50"/>
  <c r="P51"/>
  <c r="P52"/>
  <c r="P53"/>
  <c r="P68"/>
  <c r="P70"/>
  <c r="P71"/>
  <c r="P72"/>
  <c r="P73"/>
  <c r="P74"/>
  <c r="P75"/>
  <c r="P76"/>
  <c r="P77"/>
  <c r="P78"/>
  <c r="P79"/>
  <c r="P87"/>
  <c r="P89"/>
  <c r="P90"/>
  <c r="P91"/>
  <c r="P93"/>
  <c r="R93" s="1"/>
  <c r="P94"/>
  <c r="R94" s="1"/>
  <c r="P95"/>
  <c r="P96"/>
  <c r="R96" s="1"/>
  <c r="P97"/>
  <c r="P98"/>
  <c r="P99"/>
  <c r="R99" s="1"/>
  <c r="P100"/>
  <c r="P104"/>
  <c r="P105"/>
  <c r="P106"/>
  <c r="P18"/>
  <c r="P17"/>
  <c r="P9"/>
  <c r="P10"/>
  <c r="P11"/>
  <c r="P12"/>
  <c r="P13"/>
  <c r="P8"/>
  <c r="P27" l="1"/>
  <c r="P111" s="1"/>
  <c r="N111"/>
</calcChain>
</file>

<file path=xl/sharedStrings.xml><?xml version="1.0" encoding="utf-8"?>
<sst xmlns="http://schemas.openxmlformats.org/spreadsheetml/2006/main" count="19418" uniqueCount="3208">
  <si>
    <t>FUNDO ESTADUAL PARA INFÂNCIA E ADOLESCÊNCIA - FIA ESTADUAL</t>
  </si>
  <si>
    <t>Eixo</t>
  </si>
  <si>
    <t>DELIBERAÇÃO ATUAL</t>
  </si>
  <si>
    <t>TEMA</t>
  </si>
  <si>
    <t>AÇÕES - OBJETIVOS</t>
  </si>
  <si>
    <t>Status de execução</t>
  </si>
  <si>
    <t>Prazo Execução</t>
  </si>
  <si>
    <t>EXECUTOR</t>
  </si>
  <si>
    <t>DAS/DPSB - Departamento de Assistência Social / Divisão de Proteção Social Básica</t>
  </si>
  <si>
    <t>EM EXECUÇÃO</t>
  </si>
  <si>
    <t>X</t>
  </si>
  <si>
    <t xml:space="preserve">&gt;Del. 002/2017 </t>
  </si>
  <si>
    <t xml:space="preserve">Ações Gerais - Plano de Ação 2016 - Edital 002 </t>
  </si>
  <si>
    <t>Repasse OSCs ações diversas - Plano de Ação 2016 - Edital 002 - Estabelecer programas, projetos e ações destinados à efetivação dos direitos de crianças e adolescentes com deficiência, em situação de rua, em situação de violência, indígenas e de povos e comunidades tradicionais.</t>
  </si>
  <si>
    <t xml:space="preserve">&gt;Del. 004/2017 </t>
  </si>
  <si>
    <t>Chamamento Público Infraestrutura - Bens Móveis -  Edital 004/17</t>
  </si>
  <si>
    <t>Repasse OSCs para aquisição de bens móveis (equipamentos) - Estabelecer programas, projetos e ações destinados à efetivação dos direitos de crianças e adolescentes com deficiência, em situação de rua, em situação de violência, indígenas e de povos e comunidades tradicionais.</t>
  </si>
  <si>
    <t>Bolsa Agente de Cidadania</t>
  </si>
  <si>
    <t xml:space="preserve">&gt;Del. 111/2012 </t>
  </si>
  <si>
    <t>Centros da Juventude - OBRAS</t>
  </si>
  <si>
    <t>Repasse aos municípios para construção dos Centros da Juventude.</t>
  </si>
  <si>
    <t xml:space="preserve"> EM EXECUÇÃO</t>
  </si>
  <si>
    <t>Fortalecimento de vínculos</t>
  </si>
  <si>
    <t>Repasse de Recursos Fundo a Fundo aos municípios</t>
  </si>
  <si>
    <t>EM TRAMITAÇÃO</t>
  </si>
  <si>
    <t>Segurança Alimentar</t>
  </si>
  <si>
    <t>Segurança  Alimentar e Nutricional  de  Crianças  e  Adolescentes do  Estado  do  Paraná, em  situação  de  vulnerabilidade econômica, devido à situação de emergência pela pandemia do COVID-19</t>
  </si>
  <si>
    <t>DAS/DPSE - Departamento de Assistência Social / Divisão de Proteção Social Especial</t>
  </si>
  <si>
    <t>Ação de atendimento emergencial</t>
  </si>
  <si>
    <t>Implantação e implementação de açõesde proteção às crianças e aos adolescentes ameaçados de morte. Prestar Incentivo Financeiro para ação de atendimento emergencial. 87 municípios valores de 30 a 200 mil por porte. R$ 820.000,00 para capacitação.</t>
  </si>
  <si>
    <t>DAS/DPSE</t>
  </si>
  <si>
    <t xml:space="preserve">&gt;Del. 081/2020 </t>
  </si>
  <si>
    <t>Repasse Fundo a Fundo Modalidade Automática Programa Crescer em Família.  R$ 60.000,00 para 16 municípios. (Agudos do Sul/ Boa Vista da aparecida/ Nova Aurora, Bom Sucesso do Sul, Vitorino, Marópolis, Cafeara, Lupionópolis, Primeiro de Maio, Entre Rios do Oeste, Maripá, Quatro Pontes, Nova Santa Rosa, Mirador, Pinhal de São Bento, Planalto.</t>
  </si>
  <si>
    <t>DPcD - Departamento da Política da Pessoa com Deficiência</t>
  </si>
  <si>
    <t xml:space="preserve">&gt;Del. 011/2021 </t>
  </si>
  <si>
    <t>Projeto de Segurança Alimentar às Crianças e Adolescentes com Deficiëncia Fase II</t>
  </si>
  <si>
    <t>Aquisição de até 20.000 (vintemil) cestas básicas, para o atendimento de até 12.000 (doze mil) crianças e adolescentes com deficiência em situação de vulnerabilidadeeconômica, devido à situação de emergência pela pandemia do COVID-19</t>
  </si>
  <si>
    <t>&gt;Del. 121/2015</t>
  </si>
  <si>
    <t>Projeto da SESP para confecção de identidades</t>
  </si>
  <si>
    <t>DET - Departamento Estadual do Trabalho e Estímulo a Geração de Renda</t>
  </si>
  <si>
    <t>Cartão Futuro Emergencial</t>
  </si>
  <si>
    <t>Manutenção de Contratos e renovação ao mercado de trabalho de adolescentes 14 a 18 anos incompletos na condição de Adolescente Aprendriz</t>
  </si>
  <si>
    <t>EM EXCUÇÃO</t>
  </si>
  <si>
    <t>&gt;Del. 065/2020</t>
  </si>
  <si>
    <t>Programa Cartão Futuro - PCF</t>
  </si>
  <si>
    <t>DPCA - Departamento da Política para Criança e Adolescente</t>
  </si>
  <si>
    <t>EXAMES DNA</t>
  </si>
  <si>
    <t xml:space="preserve">Aprovaram recursos para contratação para o laboratório UEL </t>
  </si>
  <si>
    <t>Equipamentos para os Nucrias</t>
  </si>
  <si>
    <t>DPCA</t>
  </si>
  <si>
    <t xml:space="preserve">&gt;Del. 052/2016 </t>
  </si>
  <si>
    <t>Programas de Aprendizagem</t>
  </si>
  <si>
    <t>Repasse fundo a fundo aos municípios para programas de aprendizagem</t>
  </si>
  <si>
    <t>DEL. 017/2020</t>
  </si>
  <si>
    <t>&gt;Del. 084/2019</t>
  </si>
  <si>
    <t>Repasse fundo a fundo aos municípios para apoio e fortalecimento dos Conselhos de Direito - Conselhos Municipais dos Direitos da Criança e do Adolescente</t>
  </si>
  <si>
    <t>DNA - Fim da Espera (dúvida)</t>
  </si>
  <si>
    <t>FORTIS</t>
  </si>
  <si>
    <t xml:space="preserve"> Biblioteca Pública do Paraná - Projeto onde os agentes de leitura lêem histórias para crianças e adolescentes</t>
  </si>
  <si>
    <t>&gt;Del. 070/2016</t>
  </si>
  <si>
    <t xml:space="preserve">Capacitação Controle Social </t>
  </si>
  <si>
    <t>Destinação de recursos para capacitação entidades civis organizadas</t>
  </si>
  <si>
    <t>Deslocamento Sipia</t>
  </si>
  <si>
    <t>Recurso alocado na Central de Viagens para capacitação do SIPIA</t>
  </si>
  <si>
    <t>&gt;Del. 093/2019</t>
  </si>
  <si>
    <t xml:space="preserve"> Projeto Paraná Mais Lazer</t>
  </si>
  <si>
    <t>Do Instituto do Esporte</t>
  </si>
  <si>
    <t xml:space="preserve">&gt;Del. 089/2019 </t>
  </si>
  <si>
    <t>Incentivo Atenção à Criança e o Adolescente</t>
  </si>
  <si>
    <t>Repasse fundo a fundo para Fortalecimento de Projetos de Atenção a Crianças e Adolescentes em Situação de Vulnerabilidade e Risco Social</t>
  </si>
  <si>
    <t xml:space="preserve">&gt;Del. 096/2018 </t>
  </si>
  <si>
    <t>Repasse fundo a fundo aos municípios para atendimento à primeira infância</t>
  </si>
  <si>
    <t>&gt;Del. 096/2019</t>
  </si>
  <si>
    <t xml:space="preserve"> Projeto Prevenção ao uso de alcool e outras drogras</t>
  </si>
  <si>
    <t>Enfrentamento à Drogadição – Prevenção, Tratamento e Reinserção Social</t>
  </si>
  <si>
    <t>&gt;Del. 097/2019</t>
  </si>
  <si>
    <t>Projeto  “Curso   para   Facilitadores   de   Práticas   Restaurativas "</t>
  </si>
  <si>
    <t>"Círculos   de Construção de Paz”</t>
  </si>
  <si>
    <t xml:space="preserve">&gt;Del. 101/2019 </t>
  </si>
  <si>
    <t>Programa Escola de Conselhos do Paraná</t>
  </si>
  <si>
    <t>Capacitação de Conselheiros CMDCA e Conselhos Tutelares</t>
  </si>
  <si>
    <t xml:space="preserve">EM EXECUÇÃO </t>
  </si>
  <si>
    <t>Repasse fundo a fundo aos municípios para fortalecimento dos Conselhos Tutelares</t>
  </si>
  <si>
    <t>Fortalecimento dos Conselhos Tutelares - OBRAS</t>
  </si>
  <si>
    <t>Repasse fundo  fundo Obras. Construção de Casas para os Conselhos Tutelares</t>
  </si>
  <si>
    <t xml:space="preserve">&gt;Del. 109/2017 </t>
  </si>
  <si>
    <t>Repasse fundo a fundo aos municípios para atendimento de saúde mental</t>
  </si>
  <si>
    <t>PPCAAM Novo Termo</t>
  </si>
  <si>
    <t>Liberação dos recursos cessa a partir da liberação de novo convênio com o Governo Federal ou com a liberação do Orçamento Estadual de 2022 - Repasse limitado de R$ 140.000,00/mês</t>
  </si>
  <si>
    <t>&gt;Del. 020/2021</t>
  </si>
  <si>
    <t>Abandono Escolar</t>
  </si>
  <si>
    <t>Projeto “Identificar as Causas para Combater o Abandono Escolar”</t>
  </si>
  <si>
    <t>Projeto “Centro Nacional de Treinamento e Formação de Atletismo – CNTA (Re-forço Alimentar para crianças e adolescentes)</t>
  </si>
  <si>
    <t xml:space="preserve">&gt;Del. 027/2019 </t>
  </si>
  <si>
    <t>Campanha Não Engula o Choro</t>
  </si>
  <si>
    <t>Reedição</t>
  </si>
  <si>
    <t xml:space="preserve">&gt;Del. 057/2017 </t>
  </si>
  <si>
    <t xml:space="preserve">Caderno Orientativo </t>
  </si>
  <si>
    <t xml:space="preserve">Caderno Orientativo para o Trabalho Intersetorial para o enfrentamento às violências contra crianças e adolescentes </t>
  </si>
  <si>
    <t xml:space="preserve">&gt;Del. 057/2020 </t>
  </si>
  <si>
    <t>Reedição Filme Campanha Não engula o Choro</t>
  </si>
  <si>
    <t>&gt;Del. 060/2017</t>
  </si>
  <si>
    <t>Capacitação de adolescentes para participar do CEDCA</t>
  </si>
  <si>
    <t xml:space="preserve">Capacitação de adolescentes </t>
  </si>
  <si>
    <t>&gt;Del. 005/2019</t>
  </si>
  <si>
    <t>Aproximando Famílias</t>
  </si>
  <si>
    <t>Recurso alocados na Central de Viagens para visita dos familiares aos adolecentes internados - Aprimorar a oferta e a organização de ações, projetos, programas e serviços que fortaleçam os vínculos das famílias: natural, extensa, acolhedora e adotiva</t>
  </si>
  <si>
    <t>DEASE</t>
  </si>
  <si>
    <t>Programa Estadual de Aprendizagem</t>
  </si>
  <si>
    <t>Formalização de contrato de aprendizagem quegarante a Formação Técnico-Profissional Metódica, compatível com o desenvolvimento físico, moral e psicológico do aprendiz  - Ampliar e fortalecer o programa de aprendizagem do Estado do Paraná em respeito a Lei Estadual de Aprendizagem, diversificando parcerias para execução e ampliação das possibilidades de qualificação profissional contemplando os interesses dos adolescentes e possibilidades de vagas em órgãos /empresas públicas e privadas.</t>
  </si>
  <si>
    <t xml:space="preserve"> &gt;Del. 021/2019 </t>
  </si>
  <si>
    <t>Projeto Arte e Ação</t>
  </si>
  <si>
    <t>Atividades de cultura, esporte e lazer nas Unidades Socioeducativas</t>
  </si>
  <si>
    <t xml:space="preserve">&gt;Del. 046/2019 </t>
  </si>
  <si>
    <t>Cursos de Qualificação Profissional Cense</t>
  </si>
  <si>
    <t>Qualificação profissional básica para adolescente em cumprimento de medida socioeducativa em internação e semiliberdade</t>
  </si>
  <si>
    <t xml:space="preserve">&gt;Del. 048/2020 </t>
  </si>
  <si>
    <t>Inovar para Educar</t>
  </si>
  <si>
    <t>Projeto Karatê</t>
  </si>
  <si>
    <t>Aulas de Karatê Tradicional, Campeonatos e Exames de Faixa</t>
  </si>
  <si>
    <t xml:space="preserve">&gt;Del. 022/2019 </t>
  </si>
  <si>
    <t>Capacitação Continuada dos Censes</t>
  </si>
  <si>
    <t>Capacitação continuada nos Censes Servidores</t>
  </si>
  <si>
    <t>DEASE - ATA Assessoria Técnica de Arquitetura - OBRAS</t>
  </si>
  <si>
    <t xml:space="preserve">&gt;Del. 045/2019 </t>
  </si>
  <si>
    <t>Reforma Cense São José dos Pinhais - Proporcionar a execução intersetorial das MSE de restrição ou privação de liberdade, promovendo a garantia de direitos do adolescente nas áreas de educação, saúde, proteção no trabalho, cultura, esporte e lazer.</t>
  </si>
  <si>
    <t>Reforma e Melhorias no Centro de Socioeducação de Foz do Iguaçu</t>
  </si>
  <si>
    <t xml:space="preserve">&gt;Del. 065/2019 </t>
  </si>
  <si>
    <t>Reparos no Centro de Socioeducação de Curitiba</t>
  </si>
  <si>
    <t xml:space="preserve"> Reparos no Centro de Socioeducação de Curitiba</t>
  </si>
  <si>
    <t xml:space="preserve"> Obras Censes</t>
  </si>
  <si>
    <t>Reprogramação dos saldos de obras das referidas deliberações para novas unidades socioeducativas para 2015</t>
  </si>
  <si>
    <t>TOTAL</t>
  </si>
  <si>
    <t xml:space="preserve">DAS/DPSB </t>
  </si>
  <si>
    <t xml:space="preserve">DET </t>
  </si>
  <si>
    <t>ATA</t>
  </si>
  <si>
    <t>Olivia  Martins Murara - 2441</t>
  </si>
  <si>
    <t xml:space="preserve">DPcD </t>
  </si>
  <si>
    <t>Número Empenho</t>
  </si>
  <si>
    <t>Órgão</t>
  </si>
  <si>
    <t>Fonte</t>
  </si>
  <si>
    <t>Valor Bruto</t>
  </si>
  <si>
    <t>Observação Empenho</t>
  </si>
  <si>
    <t>Descrição Beneficiário</t>
  </si>
  <si>
    <t>04966</t>
  </si>
  <si>
    <t>0000000150</t>
  </si>
  <si>
    <t>FUNDO ESTADUAL PARA A INFANCIA</t>
  </si>
  <si>
    <t>MEDSON ELI DA SILVA ME</t>
  </si>
  <si>
    <t>CONSTRUTORA EXITO LTDA</t>
  </si>
  <si>
    <t>PIRAQUARA . PREFEITURA MUNICIP</t>
  </si>
  <si>
    <t>COORDENACAO DO TESOURO ESTADUA</t>
  </si>
  <si>
    <t>Órgão/ Unidade</t>
  </si>
  <si>
    <t>Data de Pagamento</t>
  </si>
  <si>
    <t>0000000131</t>
  </si>
  <si>
    <t>20000246</t>
  </si>
  <si>
    <t>MKDOIS SERVS.DE ENGENHARIA DE</t>
  </si>
  <si>
    <t>CASCAVEL . PREFEITURA MUNICIPA</t>
  </si>
  <si>
    <t>UNIVERSIDADE LIVRE PARA A EFIC</t>
  </si>
  <si>
    <t>21000050</t>
  </si>
  <si>
    <t>RESUMO CONTA TAC conta 11524-X</t>
  </si>
  <si>
    <t>RESUMO CONTA 131 - conta 6075-5</t>
  </si>
  <si>
    <t>Fonte 150 - órgãos 04966 e 05760</t>
  </si>
  <si>
    <t>Consulta extrato:</t>
  </si>
  <si>
    <t>Fecop = fonte 102 do Tesouro / no extrato Governo</t>
  </si>
  <si>
    <t>Taxas = Fonte 102 do Tesouro</t>
  </si>
  <si>
    <t>Devoluções = transferências recebida (municípios)</t>
  </si>
  <si>
    <t>Devoluções = transferências recebida (saúde e segurança pública)</t>
  </si>
  <si>
    <t>Taxas</t>
  </si>
  <si>
    <t>Transferências Recebidas</t>
  </si>
  <si>
    <t>Rendimento</t>
  </si>
  <si>
    <t>Empenho</t>
  </si>
  <si>
    <t>Valor Total</t>
  </si>
  <si>
    <t>Data de Criação</t>
  </si>
  <si>
    <t>Detalhamento Histórico</t>
  </si>
  <si>
    <t>Contrato Administrativo nº 061/2020 - Execução integral do Programa Estadual de Aprendizagem. 17.151.995-0</t>
  </si>
  <si>
    <t>Contrato Administrativo nº 060/2020 - Execução integral do Programa Estadual de Aprendizagem. 17.151.897-0</t>
  </si>
  <si>
    <t>Viabilização do Programa Cartão Futuro</t>
  </si>
  <si>
    <t>Kits ações para fortalecimento dos Conselhos Tutelares</t>
  </si>
  <si>
    <t>Materiais em alusão aos 30 anos do CEDCA</t>
  </si>
  <si>
    <t>Estabelece os procedimentos de repasse de recursos, na modalidade Fundo a Fundo para "Ações para Crianças e Adolescentes que sofreram perdas parentais em virtude da Pandemia da SARS -COVID 19"</t>
  </si>
  <si>
    <t>Depto.</t>
  </si>
  <si>
    <t>Pagamento mensal de Bolsa (R$ 306,00 em 2021 - 40 adolescente cada centro) aos adolescentes que participam dos Centros da Juventude. Lei Estadual 16021/2008. Ação continuada.</t>
  </si>
  <si>
    <t>&gt;Del. 017/2021</t>
  </si>
  <si>
    <t>COVID 19 - Ações para Crianças e Adolescentes que sofreram impactos em virtude da Pandemia da SARS - COVID 19</t>
  </si>
  <si>
    <t>&gt;Del. 046/2021</t>
  </si>
  <si>
    <t>Contrato Administrativo nº 062/2020 - Para execução integral do Programa Estadual de Aprendizagem. Deliberações 06/2019 e 003/2021/CEDCA/PR. 17.511.447-5</t>
  </si>
  <si>
    <t>&gt;Del. 043/2021</t>
  </si>
  <si>
    <t>&gt;Del. 045/2021</t>
  </si>
  <si>
    <t xml:space="preserve">Mobilização e Divulgação dos direitos da Criança e do adolescente </t>
  </si>
  <si>
    <t>&gt;Del. 051/2021</t>
  </si>
  <si>
    <t>Nº do Documento</t>
  </si>
  <si>
    <t>INCUBO ENGENHARIA EIRELI</t>
  </si>
  <si>
    <t>21000019</t>
  </si>
  <si>
    <t>21000090</t>
  </si>
  <si>
    <t>21000123</t>
  </si>
  <si>
    <t>4.1</t>
  </si>
  <si>
    <t>&gt;Del. 064/2019</t>
  </si>
  <si>
    <t>4.2</t>
  </si>
  <si>
    <t>5.1</t>
  </si>
  <si>
    <t>5.2</t>
  </si>
  <si>
    <t>6.1</t>
  </si>
  <si>
    <t>6.2</t>
  </si>
  <si>
    <t>6.3</t>
  </si>
  <si>
    <t>&gt;Del. 053/2021</t>
  </si>
  <si>
    <t>&gt;Del. 054/2021</t>
  </si>
  <si>
    <t>Atualizada em 31/07/2021</t>
  </si>
  <si>
    <t>&gt;Del. 029/2021</t>
  </si>
  <si>
    <t>6.4</t>
  </si>
  <si>
    <t>Reunião</t>
  </si>
  <si>
    <t>3.5</t>
  </si>
  <si>
    <t>18.213.253-5</t>
  </si>
  <si>
    <t>RECEITAS SETEMBRO</t>
  </si>
  <si>
    <t>RECEITAS OUTUBRO</t>
  </si>
  <si>
    <t>&gt;Del. 070/2021</t>
  </si>
  <si>
    <t>Edital de Chamamento Público, nominado de “Edital de Pequenos Serviços de Manutenção”, destinados à seleção de propostas de Organizações da Sociedade Civil - OSCs</t>
  </si>
  <si>
    <t>CURITIBA . PREF. MUNIC.</t>
  </si>
  <si>
    <t>18.287.518-0, 18.353.960-4, 18.287.028-5, 18.305.489-9, 18.357.870-7, 18.283.633-8, 18.287.054-4, 18.356.610-5, 18.283.758-0, 18.354.035-1, 18.287.083-8</t>
  </si>
  <si>
    <t>SYNDERSKI ENGENHARIA CIVIL LTD</t>
  </si>
  <si>
    <t>RECEITAS DEZEMBRO</t>
  </si>
  <si>
    <t>RECEITAS NOVEMBRO</t>
  </si>
  <si>
    <t>SALDO EM 31/12/2021</t>
  </si>
  <si>
    <t>20000010</t>
  </si>
  <si>
    <t>ANDRE MATIAS COMERCIO DE ARTIG</t>
  </si>
  <si>
    <t>21000554</t>
  </si>
  <si>
    <t>21000771</t>
  </si>
  <si>
    <t>ATACADAO DIST. ALIMENTOS DOIS</t>
  </si>
  <si>
    <t>PGTO NF 244 ( 18.473.628-4) – ref. 5ª MED  Construção da Casa de Semiliberdade Feminina de Curitiba - CP nº 0086/2020. TCTF 009/2021, PI.15.794.451-7 - MCO 21000010.</t>
  </si>
  <si>
    <t>&gt;Del. 005/2021</t>
  </si>
  <si>
    <t>SALDO ANTERIOR</t>
  </si>
  <si>
    <t xml:space="preserve">&gt;Del. 107/207 - AÇÕES </t>
  </si>
  <si>
    <t>&gt;Del. 053/2014 - OBRA - não é 107/2017</t>
  </si>
  <si>
    <t>Livro "Socioeducação do Paraná na Pandemia: desafios e legados”</t>
  </si>
  <si>
    <t>DGD MULHER</t>
  </si>
  <si>
    <t>&gt;Del. 028/2021</t>
  </si>
  <si>
    <t>Arte que Previne</t>
  </si>
  <si>
    <t>Departamento da Mulher</t>
  </si>
  <si>
    <t>GOV</t>
  </si>
  <si>
    <t>OSC</t>
  </si>
  <si>
    <t>GOV/SESP</t>
  </si>
  <si>
    <t>GOV/UEL</t>
  </si>
  <si>
    <t>GOV/SEEC</t>
  </si>
  <si>
    <t>GOV/SEED</t>
  </si>
  <si>
    <t>GOV/ESEED</t>
  </si>
  <si>
    <t>GOV/SETI</t>
  </si>
  <si>
    <t>Empenho      Jan/Fev 2022</t>
  </si>
  <si>
    <t>Pagamento Jan/Fev 2022</t>
  </si>
  <si>
    <t>Empenho Março 2022</t>
  </si>
  <si>
    <t>Pagamento Março 2022</t>
  </si>
  <si>
    <t>Empenho Abril 2022</t>
  </si>
  <si>
    <t>Pagamento Abril 2022</t>
  </si>
  <si>
    <t>Empenho Maio 2022</t>
  </si>
  <si>
    <t>Pagamento Maio 2022</t>
  </si>
  <si>
    <t>Empenho Junho 2022</t>
  </si>
  <si>
    <t>Pagamento Junho 2022</t>
  </si>
  <si>
    <t>Empenho Julho 2022</t>
  </si>
  <si>
    <t>Pagamento Julho 2022</t>
  </si>
  <si>
    <t>Empenho           Agosto 2022</t>
  </si>
  <si>
    <t>Pagamento Agosto 2022</t>
  </si>
  <si>
    <t>Empenho Setembro 2022</t>
  </si>
  <si>
    <t>Pagamento Setembro 2022</t>
  </si>
  <si>
    <t>Empenho Outubro 2022</t>
  </si>
  <si>
    <t>Pagamento Outubro 2022</t>
  </si>
  <si>
    <t>Empenho Novembro 2022</t>
  </si>
  <si>
    <t>Pagamento Novembro 2022</t>
  </si>
  <si>
    <t>Empenho Dezembro 2022</t>
  </si>
  <si>
    <t>Pagamento Dezembro 2022</t>
  </si>
  <si>
    <t>EXECUÇÃO 2022</t>
  </si>
  <si>
    <t>Acolhimento Familiar</t>
  </si>
  <si>
    <t xml:space="preserve">Apoio e fortalecimento aos CMDCA’s </t>
  </si>
  <si>
    <t xml:space="preserve">Primeira Infância </t>
  </si>
  <si>
    <t>Fortalecimento dos Conselhos Tutelares - CONSELHOS AÇÕES</t>
  </si>
  <si>
    <t xml:space="preserve"> SAÚDE MENTAL</t>
  </si>
  <si>
    <t xml:space="preserve">Agente de leitura </t>
  </si>
  <si>
    <t>Paraná Esportes - CNTA - Centro de Esportes de Cascavel</t>
  </si>
  <si>
    <t>Crianças e Adolescentes protegidos</t>
  </si>
  <si>
    <t>Reformas Unidades de Sócioeducação - Cense São José dos Pinhais</t>
  </si>
  <si>
    <t>Obras nas Unidades de Sócioeducação - Foz do Iguaçu</t>
  </si>
  <si>
    <t>Protocolo</t>
  </si>
  <si>
    <t>DELIBERAÇÃO MÃE</t>
  </si>
  <si>
    <t>016/2019</t>
  </si>
  <si>
    <t>Resto a Pagar 2022</t>
  </si>
  <si>
    <t>Saldo a empenhar 2022</t>
  </si>
  <si>
    <t>ÁREA DE ATUAÇÃO 01.Garantia direito à vida e saúde</t>
  </si>
  <si>
    <t>ÁREA DE ATUAÇÃO 02.Garantia do direito à convivência familiar e comunitária</t>
  </si>
  <si>
    <t>ÁREA DE ATUAÇÃO 03.Garantia do direito à educação, à cultura, ao esporte e ao lazer</t>
  </si>
  <si>
    <t>ÁREA DE ATUAÇÃO 04.Garantia do direito à profissionalização e à proteção no trabalho</t>
  </si>
  <si>
    <t>ÁREA DE ATUAÇÃO 05. Garantia do direito às crianças e adolescentes com deficiência</t>
  </si>
  <si>
    <t>ÁREA DE ATUAÇÃO 06.Garantia do direito às crianças e adolescentes indígenas e de comunidades tradicionais</t>
  </si>
  <si>
    <t>ÁREA DE ATUAÇÃO 07.Garantia do direito às crianças e adolescentes ao enfrentamento as situações de violências</t>
  </si>
  <si>
    <t>Objetivo 1.1. Saúde mental de crianças e adolescentes</t>
  </si>
  <si>
    <t>Objetivo 1.2. Promoção e garantia de acesso à saúde de crianças e adolescentes</t>
  </si>
  <si>
    <t>Objetivo 2.1 Propostas de projetos de Acolhimento familiar e/ou Acolhimento Institucional</t>
  </si>
  <si>
    <t>Objetivo 2.2 Apadrinhamento afetivo, preparação das famílias, crianças e adolescentes para adoção</t>
  </si>
  <si>
    <t>Objetivo 3.1 Propostas de projeto sobre o serviço de convivência e fortalecimento de vínculos SCFV dentro das diretrizes dos serviços socioassistenciais</t>
  </si>
  <si>
    <t>Objetivo 3.2 Proposta de atividades de contraturno escolar, com ênfase em desenvolvimento integral de crianças e adolescentes</t>
  </si>
  <si>
    <t xml:space="preserve">Objetivo 4.1 Propostas de projetos de aprendizagem </t>
  </si>
  <si>
    <t>Objetivo 4.2 Propostas de projetos de pré aprendizagem e qualificação profissional</t>
  </si>
  <si>
    <t>Objetivo 4.3 Propostas de projetos de enfrentamento ao trabalho infantil</t>
  </si>
  <si>
    <t>Objetivo 5.1 Garantia do direito às crianças e adolescentes com deficiência</t>
  </si>
  <si>
    <t>Objetivo 6.2 Desenvolvimento, produção e distribuição de material didático que promovam a disseminação e ensino de linguas maternas indígenas</t>
  </si>
  <si>
    <t>Objetivo 6.3 Execução de ações de promoção de valorização e disseminação da cultura dos povos indígenas e comunidades tradicionais voltados às crianças e adolescentes</t>
  </si>
  <si>
    <t>Objetivo 7.1 Execução do serviço especializado de atendimento a crianças e adolescentes vítimas de violência e exploração sexual, suas famílias e supostos agressores</t>
  </si>
  <si>
    <t>obs.</t>
  </si>
  <si>
    <t>Del. 1.000.000 e transferido saldo livre 400.185,16</t>
  </si>
  <si>
    <t>Del. R$ 3.000.000 e trasnferido fia livre 1.855.682,32</t>
  </si>
  <si>
    <t>VALOR TOTAL DEL. ANO 2022</t>
  </si>
  <si>
    <t>Del. 3.5000.000 transf. Fia livre 113.877,25, pagto em 2021 289046,19</t>
  </si>
  <si>
    <t>Del. 5.000.000, transf. Fia livre 875.476,92. pgto 2021 de 221.146,90</t>
  </si>
  <si>
    <t>Del. R$ 10.000.000 e transferido saldo livre R$ 7.707.425,58</t>
  </si>
  <si>
    <t>Del. 3.5000.000 transf. Fia livre 448.778,08</t>
  </si>
  <si>
    <t>Del. 1.500.000 trasnf. 152760,34</t>
  </si>
  <si>
    <t>Del. 2.000.000 transf. 1.680.246,67</t>
  </si>
  <si>
    <t>Del. 1.5999.750</t>
  </si>
  <si>
    <t>Del. 820.250 transf. Fia livre 121.250</t>
  </si>
  <si>
    <t>Del. 80.000</t>
  </si>
  <si>
    <t xml:space="preserve">&gt;Del. 052/2020 - totalizando R$ 62.000.000,00 </t>
  </si>
  <si>
    <t>052/2020</t>
  </si>
  <si>
    <t>Deliberado para outras ações ou FIA LIVRE reunião 16.03.2022</t>
  </si>
  <si>
    <t>OUTRAS SECRETARIAS - APOIO DPCA</t>
  </si>
  <si>
    <t xml:space="preserve">Repasse modalidade Fundo a Fundo </t>
  </si>
  <si>
    <t>DEASE - Departamento deAtendimento Sócioeducativo - AÇÕES</t>
  </si>
  <si>
    <t>084/2020</t>
  </si>
  <si>
    <t>Bco/Ag Pagador</t>
  </si>
  <si>
    <t>No Conta Pagador</t>
  </si>
  <si>
    <t>Dv Pag</t>
  </si>
  <si>
    <t>N. do Credor</t>
  </si>
  <si>
    <t>Nat. Despesa/ Receita</t>
  </si>
  <si>
    <t>P/A/OE</t>
  </si>
  <si>
    <t>001/3793-1</t>
  </si>
  <si>
    <t>11524</t>
  </si>
  <si>
    <t>44905101</t>
  </si>
  <si>
    <t>PGTO NF 09202 CONFORME E-PROTOCOLO Nº: 17.737.310-9 - Contrato Administrativo nº 85/2021 - Projeto de Segurança Alimentar a Crianças e Adolescentes com Deficiência - Fase II - Deliberação nº 11/2021 - CEDCA/PR. Prot. 17.737.310-9.</t>
  </si>
  <si>
    <t>PGTO NF 9201 CONFORME E-PROTOCOLO Nº: 17.737.310-9 -  Contrato Administrativo nº 85/2021 - Projeto de Segurança Alimentar a Crianças e Adolescentes com Deficiência - Fase II - Deliberação nº 11/2021 - CEDCA/PR. Prot. 17.737.310-9.</t>
  </si>
  <si>
    <t>PGTO NF 9.200 CONFORME E-PROTOCOLO Nº: 17.737.310-9  Contrato Administrativo nº 85/2021 - Projeto de Segurança Alimentar a Crianças e Adolescentes com Deficiência - Fase II - Deliberação nº 11/2021 - CEDCA/PR. Prot. 17.737.310-9.</t>
  </si>
  <si>
    <t>PGTO NF 9205 CONFORME E-PROTOCOLO Nº: 17.737.310-9 - Contrato Administrativo nº 85/2021 - Projeto de Segurança Alimentar a Crianças e Adolescentes com Deficiência - Fase II - Deliberação nº 11/2021 - CEDCA/PR. Prot. 17.737.310-9.</t>
  </si>
  <si>
    <t>PGTO NF 9198 CONFORME E-PROTOCOLO Nº: 17.737.310-9 - Contrato Administrativo nº 85/2021 - Projeto de Segurança Alimentar a Crianças e Adolescentes com Deficiência - Fase II - Deliberação nº 11/2021 - CEDCA/PR. Prot. 17.737.310-9.</t>
  </si>
  <si>
    <t>PGTO NF 003 CONFORME E-PROTOCOLO Nº: 17.737.310-9 - Contrato Administrativo nº 85/2021 - Projeto de Segurança Alimentar a Crianças e Adolescentes com Deficiência - Fase II - Deliberação nº 11/2021 - CEDCA/PR. Prot. 17.737.310-9.</t>
  </si>
  <si>
    <t>PGTO NF 9.574  CONFORME E-PROTOCOLO Nº: 17.737.310-9 -  Contrato Administrativo nº 85/2021 - Projeto de Segurança Alimentar a Crianças e Adolescentes com Deficiência - Fase II - Deliberação nº 11/2021 - CEDCA/PR. Prot. 17.737.310-9.</t>
  </si>
  <si>
    <t>PGTO NF 9382 CONFORME E-PROTOCOLO Nº: 17.737.310-9 -  Contrato Administrativo nº 85/2021 - Projeto de Segurança Alimentar a Crianças e Adolescentes com Deficiência - Fase II - Deliberação nº 11/2021 - CEDCA/PR. Prot. 17.737.310-9.</t>
  </si>
  <si>
    <t>PGTO NF 9266 CONFORME E-PROTOCOLO Nº: 17.737.310-9 -  Contrato Administrativo nº 85/2021 - Projeto de Segurança Alimentar a Crianças e Adolescentes com Deficiência - Fase II - Deliberação nº 11/2021 - CEDCA/PR. Prot. 17.737.310-9.</t>
  </si>
  <si>
    <t>PGTO NF 9387 CONFORME E-PROTOCOLO Nº: 17.737.310-9 -  Contrato Administrativo nº 85/2021 - Projeto de Segurança Alimentar a Crianças e Adolescentes com Deficiência - Fase II - Deliberação nº 11/2021 - CEDCA/PR. Prot. 17.737.310-9.</t>
  </si>
  <si>
    <t>PGTO NF 9384 CONFORME E-PROTOCOLO Nº: 17.737.310-9 -  Contrato Administrativo nº 85/2021 - Projeto de Segurança Alimentar a Crianças e Adolescentes com Deficiência - Fase II - Deliberação nº 11/2021 - CEDCA/PR. Prot. 17.737.310-9.</t>
  </si>
  <si>
    <t>PGTO NF 9524 CONFORME E-PROTOCOLO Nº: 17.737.310-9 - Contrato Administrativo nº 85/2021 - Projeto de Segurança Alimentar a Crianças e Adolescentes com Deficiência - Fase II - Deliberação nº 11/2021 - CEDCA/PR. Prot. 17.737.310-9.</t>
  </si>
  <si>
    <t>PGTO NF 9267 CONFORME E-PROTOCOLO Nº: 17.737.310-9 - Contrato Administrativo nº 85/2021 - Projeto de Segurança Alimentar a Crianças e Adolescentes com Deficiência - Fase II - Deliberação nº 11/2021 - CEDCA/PR. Prot. 17.737.310-9.</t>
  </si>
  <si>
    <t>PGTO NF 001 CONFORME E-PROTOCOLO Nº: 17.737.310-9 - Contrato Administrativo nº 85/2021 - Projeto de Segurança Alimentar a Crianças e Adolescentes com Deficiência - Fase II - Deliberação nº 11/2021 - CEDCA/PR. Prot. 17.737.310-9.</t>
  </si>
  <si>
    <t>PGTO 30ª MEDIÇÃO REFERENTE  NOTA FISCAL  Nº: 483 CONFORME E-PROTOCOLO Nº: 18.445.322-3  TCTF nº 009/2021.C.A. nº 0729/2018/PRED - Conclusão da construção Centro de Socioeducação de Piraquara. Concorrência Pública n°0059/2016 – PRED. Deliberação nº 111/2014/CEDCA. REEMPENHO do Empenho nº 18000034/5760. 11.909.286-8-PI. 15.598.923-8 - MCO 21000040.</t>
  </si>
  <si>
    <t>PGTO 7ª MEDIÇÃO REFERENTE NF Nº: 104 CONFORME E-PROTOCOLO Nº: 18.465.465-2 DESP. COM SERVIÇOS DE REPAROS NO CENSE CASCAVEL II. TCTF 001/2020. PROT. 15.856.075-5, PE 0641/2020 - MCO 20000021.</t>
  </si>
  <si>
    <t>PGTO NF 486 REFERENTE 1º,2º E 3º REAJUSTE CONTRATO CONFORME E-PROTOCOLO Nº: 18.458.540-5 TCTF 009/2021 - REAJUSTES -  3º período do contrato, 1º ao 3º período do 5º e do 8º termo Aditivo -  do contrato administrativo nº 729/2018 - Conclusão da construção do Centro de Socioeducação - CENSE Piraquara. Del. 111/2014. Prot. 17.340.144-2 - MCO 21000033.</t>
  </si>
  <si>
    <t>21000095</t>
  </si>
  <si>
    <t>PGTO NF 267 RELATIVA À MEDIÇÃO ÚNICA, DO CONTRATO Nº: 3394/2021 - PRED CONFORME E-PROTOCOLO Nº: 18.443.194-7  - TCTF nº 009/2021 - Contratação de empresa para os serviços de levantamento topográfico planialtimétrico para Construção do Cense Pato Branco – Deliberação nº 111/2014 – CEDCA/PR. Prot. 17.043.797-7. - MCO 21000035.</t>
  </si>
  <si>
    <t>21000777</t>
  </si>
  <si>
    <t>GREEN CARD S/A</t>
  </si>
  <si>
    <t>PGTO NF 2022/7449 CONFORME E-PROTOCOLO Nº: 18.194.552-4  -  Contrato Administrativo nº 83/2021 - Prestação de serviço especializado na administração, gerenciamento, emissão, distribuição e fornecimento de cartão eletrônico para implementação do Programa Estadual de Transferência de Renda - PETR. PE nº 004/2021. Prot. 18.194.552-4.</t>
  </si>
  <si>
    <t>21000764</t>
  </si>
  <si>
    <t>ASS. DE PROTEÇÃO A MATERN E A</t>
  </si>
  <si>
    <t>33504102</t>
  </si>
  <si>
    <t>PAGTO PARCELA ÚNICA -  Edital de Chamamento Público nº 07/2021 – Projeto Aconchego: Um Espaço de Proteção para Crianças e Adolescentes. Custeio. Termo de Fomento 31/2021. Prot. 18.287.880-4.</t>
  </si>
  <si>
    <t>21000765</t>
  </si>
  <si>
    <t>44504202</t>
  </si>
  <si>
    <t>PAGTO PARCELA UNICA - Edital de Chamamento Público nº 07/2021 – Projeto Aconchego: Um Espaço de Proteção para Crianças e Adolescentes. Investimento. Termo de Fomento 31/2021. Prot. 18.287.880-4.</t>
  </si>
  <si>
    <t>21000770</t>
  </si>
  <si>
    <t>APAE DE SAO MATEUS DO SUL</t>
  </si>
  <si>
    <t>PAGTO PARCELA ÚNICA - Edital de Chamamento Público nº 07/2021 – Projeto Saúde Mental em Tempos de Pandemia. Custeio. Termo de Fomento 34/2021. Prot. 18.354.035-1.</t>
  </si>
  <si>
    <t>21000775</t>
  </si>
  <si>
    <t>ASSOCIACAO SAO JULIAN AMIGOS E</t>
  </si>
  <si>
    <t>PAGTO PARCELA ÚNICA -  Edital de Chamamento Público nº 07/2021 – Projeto Semeando Esperança para Colher Transformações. Custeio. Termo de Fomento 35/2021. Prot. 18.283.758-0.</t>
  </si>
  <si>
    <t>21000778</t>
  </si>
  <si>
    <t>APAE DE MEDIANEIRA</t>
  </si>
  <si>
    <t>PAGTO PARCELA ÚNICA -  Edital de Chamamento Público nº 07/2021 – Projeto Saúde X Desenvolvimento da Criança em Tempos de Pandemia. Custeio. Termo de Fomento 36/2021. Prot. 18.283.633-8.</t>
  </si>
  <si>
    <t>21000779</t>
  </si>
  <si>
    <t>PAGTO PARCELA ÚNICA -  Edital de Chamamento Público nº 07/2021 – Projeto Saúde X Desenvolvimento da Criança em Tempos de Pandemia. Investimento. Termo de Fomento 36/2021. Prot. 18.283.633-8.</t>
  </si>
  <si>
    <t>21000768</t>
  </si>
  <si>
    <t>CARITAS DIOCESANA DE PALMAS</t>
  </si>
  <si>
    <t>PAGTO PARCELA ÚNICA - Edital de Chamamento Público nº 07/2021 – Projeto Obesidade Infantil: Oferta de Alimentação Saudável e Equilibrada com Intervenções afim de Melhorar os Hábitos Alimentares e Estilo de Vida Saudável. Custeio. Termo de Fomento 33/2021. Prot. 18.317.021-0.</t>
  </si>
  <si>
    <t>11147</t>
  </si>
  <si>
    <t>3</t>
  </si>
  <si>
    <t>33903607</t>
  </si>
  <si>
    <t>PG DEZ/21 - DESPACHO Nº 002/2022  - DAS/SEJUF . Programa Bolsa Agente de Cidadania – Centros da Juventude. Prot. 17.331.450-7.</t>
  </si>
  <si>
    <t>21000769</t>
  </si>
  <si>
    <t>PAGTO PARCELA ÚNICA -  Edital de Chamamento Público nº 07/2021 – Projeto Obesidade Infantil: Oferta de Alimentação Saudável e Equilibrada com Intervenções afim de Melhorar os Hábitos Alimentares e Estilo de Vida Saudável. Investimento. Termo de Fomento 33/2021. Prot. 18.317.021-0.</t>
  </si>
  <si>
    <t>21000784</t>
  </si>
  <si>
    <t>ASSOCIACAO HOSPITALAR DE PROTE</t>
  </si>
  <si>
    <t>PAGTO PARCELA ÚNICA -  Edital de Chamamento Público nº 07/2021 – Projeto Telepediatria Pequeno Príncipe. Custeio. Termo de Fomento 39/2021. Prot. 18.357.870-7.</t>
  </si>
  <si>
    <t>21000785</t>
  </si>
  <si>
    <t>PAGTO PARCELA ÚNICA - Edital de Chamamento Público nº 07/2021 – Projeto Telepediatria Pequeno Príncipe. Investimento.Termo de Fomento 39/2021. Prot. 18.357.870-7.</t>
  </si>
  <si>
    <t>21000786</t>
  </si>
  <si>
    <t>APAE DE TERRA ROXA</t>
  </si>
  <si>
    <t>PAGTO PARCELA ÚNICA - Edital de Chamamento Público nº 07/2021 – Projeto Área de Atuação 1 – Garantia do Direito à Vida e Saúde – Fortalecimento de Vínculos – Promovendo Saúde Mental. Custeio. Termo de Fomento 40/2021. Prot. 18.287.083-8.</t>
  </si>
  <si>
    <t>21000787</t>
  </si>
  <si>
    <t>PAGTO PARCELA ÚNICA - Edital de Chamamento Público nº 07/2021 – Projeto Área de Atuação 1 – Garantia do Direito à Vida e Saúde – Fortalecimento de Vínculos – Promovendo Saúde Mental. Investimento. Termo de Fomento 40/2021. Prot. 18.287.083-8.</t>
  </si>
  <si>
    <t>21000788</t>
  </si>
  <si>
    <t>PAGTO PARCELA ÚNICA -  Edital de Chamamento Público nº 07/2021 – Projeto Para Toda Vida: A Violência Não Pode Marcar O Futuro das Crianças e Adolescentes. Custeio. Termo de Fomento 41/2021. Prot. 18.287.069-2.</t>
  </si>
  <si>
    <t>21000789</t>
  </si>
  <si>
    <t>PAGTO PARCELA ÚNICA -  Edital de Chamamento Público nº 07/2021 – Projeto Para Toda Vida: A Violência Não Pode Marcar O Futuro das Crianças e Adolescentes. Investimento. Termo de Fomento 41/2021. Prot. 18.287.069-2.</t>
  </si>
  <si>
    <t>21000780</t>
  </si>
  <si>
    <t>ESCOLA ESPECIALIZADA PRIMAVERA</t>
  </si>
  <si>
    <t>PAGTO PARCELA ÚNICA - Edital de Chamamento Público nº 07/2021 – Projeto Eu no Mundo: Vida e Saúde. Custeio. Termo de Fomento 37/2021. Prot. 18.287.028-5.</t>
  </si>
  <si>
    <t>21000781</t>
  </si>
  <si>
    <t>PAGTO PARCELA ÚNICA -  Edital de Chamamento Público nº 07/2021 – Projeto Eu no Mundo: Vida e Saúde. Investimento. Termo de Fomento 37/2021. Prot. 18.287.028-5.</t>
  </si>
  <si>
    <t>21000782</t>
  </si>
  <si>
    <t>IRMANDADE EVANGELICA BETANIA</t>
  </si>
  <si>
    <t>PAGTO PARCELA ÚNICA -  Edital de Chamamento Público nº 07/2021 – Projeto Sentimentos – Prevenção à Violação de Direitos da Criança. Custeio. Termo de Fomento 38/2021. Prot. 18.287.841-3.</t>
  </si>
  <si>
    <t>21000783</t>
  </si>
  <si>
    <t>PAGTO PARCELA ÚNICA -  Edital de Chamamento Público nº 07/2021 – Projeto Sentimentos – Prevenção à Violação de Direitos da Criança. Investimento. Termo de Fomento 38/2021. Prot. 18.287.841-3.</t>
  </si>
  <si>
    <t>PGTO NF 1512 PROT 18.319.527-1 -  Aquisição de Itens (caderno e prancheta)  para  o  KIT  Conselheiro Tutelar em comemoração aos 30 anos do CEDCA. Deliberação nº 046/2021. Pregão Eletrônico nº 1306/2021 – Lotes 03 e 07. Prot. 18.319.527-1</t>
  </si>
  <si>
    <t>21000763</t>
  </si>
  <si>
    <t>HOSPITAL NOSSA SENHORA DAS GRA</t>
  </si>
  <si>
    <t>PAGTO PARCELA ÚNICA -  Edital de Chamamento Público nº 007/2021 - Projeto Elos de Vida. Investimento. Termo de Fomento 30/2021. Prot. 18.287.518-0.</t>
  </si>
  <si>
    <t>21000721</t>
  </si>
  <si>
    <t>Pagto NF 315 (Prot. 18.465.956-5)  AQUISICAO DE AVENTAL DESCARTÁVEL/MARCA GIODESC. TC 04/2021 MCO 21000041. PROCESSO 7448/21 HU. OC 16806/21.</t>
  </si>
  <si>
    <t>21000714</t>
  </si>
  <si>
    <t>BP PAPEIS EIRELI</t>
  </si>
  <si>
    <t>Pagto NF 2552 (Prot. 18.439.802-8) AQUISICAO DE PAPEL BRANCO FORMATO A4 (210X297), ALCALINO, 75 G/M², RESMA C/500 FOLHAS/MARCA SUZANO ONE. TCTF 04/2021 MCO 21000041. PROCESSO 4523/20. OC 16084/21.</t>
  </si>
  <si>
    <t>21000790</t>
  </si>
  <si>
    <t>LIGA PARANAENSE DE COMBATE AO</t>
  </si>
  <si>
    <t>PAGTO PARCELA UNICA - Edital de Chamamento Público nº 07/2021 – Projeto Atender Demanda de Terapia Nutricional Oral, Enteral e Parenteral de Pacientes Oncopediátricos do Hospital Erastinho. Custeio. Termo de Fomento 42/2021. Prot. 18.305.489-9.</t>
  </si>
  <si>
    <t>PGTO NF 487 REFERENTE 31ªMEDIÇÃO TCTF nº 009/2021.C.A. nº 0729/2018/PRED - Conclusão da construção Centro de Socioeducação de Piraquara. Concorrência Pública n°0059/2016 – PRED. Deliberação nº 111/2014/CEDCA. REEMPENHO do Empenho nº 18000034/5760. 11.909.286-8-PI. 15.598.923-8 - MCO 21000040.</t>
  </si>
  <si>
    <t>21000155</t>
  </si>
  <si>
    <t>COOPERVAL COOPERATIVA AGROINDU</t>
  </si>
  <si>
    <t>33904503</t>
  </si>
  <si>
    <t>PGTO CARTÃO FUTURO REFERENTE NOVEMBRO/2021 A JANEIRO/2022 CONFORME DESPACHO 22/2022- DET (FLS. 275 MV.60) Projeto Cartão Futuro Emergencial. Deliberação nº 084/2020/CEDCA. Prot. 18.116.545-6</t>
  </si>
  <si>
    <t>20000016</t>
  </si>
  <si>
    <t>MAGICON CONSTRUCAO CIVIL LTDA-</t>
  </si>
  <si>
    <t>PGTO NF 428 MEDIÇÃO 6ª CENSE CURITIBA CONFORME E-PROTOCOLO Nº: 18.559.735-0 - Contratação de empresa especializada para execução da ampliação e instalação do Sistema de Prevenção de Incêndio no Centro de Socioeducação de Curitiba. Concorrência Pública nº 0059/2019. Obra 014-  15.344.638-5 - MCO 2000020.</t>
  </si>
  <si>
    <t>PGTO REFERENTE 5ª MEDIÇÃO CENSE CURITIBA CONFORME PROT 18.551.031-0 - Contratação de empresa especializada para execução da ampliação e instalação do Sistema de Prevenção de Incêndio no Centro de Socioeducação de Curitiba. Concorrência Pública nº 0059/2019. Obra 014-  15.344.638-5 - MCO 2000020.</t>
  </si>
  <si>
    <t>21000722</t>
  </si>
  <si>
    <t>CWBCARE PRODUTOS MEDICO HOSPIT</t>
  </si>
  <si>
    <t>Pagto NF 584  - (Prot. 18.589.827-0) AQUISIÇÂO LUVA DE PROCEDIMENTO CONFECCIONADA EM 100% BORRACHA NITRÍLICA, TAMANHO PEQ, LIVRE DE LÁTEX, SILICONE, OU OUTROS PRODUTOS, SEM PULVERIZAÇÃO DE AMIDO INTERNAMENTE, CAIXA COM 100 UNIDADES/MARCA MEDIX/NITRILE. TCTF 04/21 MCO 21000041. PROCESSO 6277/21 HU. OC 16807/21.</t>
  </si>
  <si>
    <t>21000105</t>
  </si>
  <si>
    <t>FMDCA . AGUDOS DO SUL</t>
  </si>
  <si>
    <t>33414101</t>
  </si>
  <si>
    <t>PGTO PARCELA ÚNICA - CFE INF. 50/21-GF/GOFS/SEJUF Delib. 81/2020-CEDCA - Incentivo aos serviços de acolhimento familiar - Crescer em Família. Prot. 17.703.300-6</t>
  </si>
  <si>
    <t>6075</t>
  </si>
  <si>
    <t>5</t>
  </si>
  <si>
    <t>21000107</t>
  </si>
  <si>
    <t>FMDCA . QUATRO PONTES</t>
  </si>
  <si>
    <t>PGTO PARCELA ÚNICA - CFE INF. 50/21-GF/GOFS/SEJUF - Delib. 81/2020-CEDCA - Incentivo aos serviços de acolhimento familiar - Crescer em Família. Prot. 17.703.300-6</t>
  </si>
  <si>
    <t>21000766</t>
  </si>
  <si>
    <t>APOFILAB DE CASCAVEL</t>
  </si>
  <si>
    <t>PG PARCELA UNICA - Edital de Chamamento Público nº 07/2021 – Projeto Fonoaudiologia Promovendo Sorrisos na APOFILAB. Custeio. Termo de Fomento 32/2021. Prot. 18.353.960-4.</t>
  </si>
  <si>
    <t>PG NF 489 - REAJUSTE DO CONTRATO - PD 18.596.466-3 - CA 729/18 - CENSE Piraquara. Prot. 17.340.144-2.</t>
  </si>
  <si>
    <t>PG NF 521 - 19ª MED - PD 18.580.833-5 - Execução de reparos gerais via ATA-SRP (Pregão Eletrônico nº 1474/2018-PRED) no Centro de Socioeducação de Curitiba - Termo de Cooperação nº 011/2020 - 16.289.378-5 - MCO 20000017.</t>
  </si>
  <si>
    <t>PGTO NF 9262 CONFORME TERMO DE GLOSA Nº: 01/2022 REF PROT 17.737.310-9  -  Contrato Administrativo nº 85/2021 - Projeto de Segurança Alimentar a Crianças e Adolescentes com Deficiência - Fase II - Deliberação nº 11/2021 - CEDCA/PR. Prot. 17.737.310-9.</t>
  </si>
  <si>
    <t>PGTO NF  2 CONFORME TERMO DE GLOSA Nº: 01/2022 REF PROT 17.737.310-9  -  Contrato Administrativo nº 85/2021 - Projeto de Segurança Alimentar a Crianças e Adolescentes com Deficiência - Fase II - Deliberação nº 11/2021 - CEDCA/PR. Prot. 17.737.310-9.</t>
  </si>
  <si>
    <t>PGTO NF 9.199  CONFORME TERMO DE GLOSA Nº: 01/2022 REF PROT 17.737.310-9  -   Contrato Administrativo nº 85/2021 - Projeto de Segurança Alimentar a Crianças e Adolescentes com Deficiência - Fase II - Deliberação nº 11/2021 - CEDCA/PR. Prot. 17.737.310-9.</t>
  </si>
  <si>
    <t>PGTO NF 9.204 CONFORME TERMO DE GLOSA Nº: 01/2022 REF PROT 17.737.310-9  Contrato Administrativo nº 85/2021 - Projeto de Segurança Alimentar a Crianças e Adolescentes com Deficiência - Fase II - Deliberação nº 11/2021 - CEDCA/PR. Prot. 17.737.310-9.</t>
  </si>
  <si>
    <t>PGTO NF 9326  CONFORME TERMO DE GLOSA Nº: 01/2022 REF PROT 17.737.310-9  Contrato Administrativo nº 85/2021 - Projeto de Segurança Alimentar a Crianças e Adolescentes com Deficiência - Fase II - Deliberação nº 11/2021 - CEDCA/PR. Prot. 17.737.310-9.</t>
  </si>
  <si>
    <t>PGTO NF 09381 CONFORME TERMO DE GLOSA Nº: 01/2022 REF PROT 17.737.310-9 - Contrato Administrativo nº 85/2021 - Projeto de Segurança Alimentar a Crianças e Adolescentes com Deficiência - Fase II - Deliberação nº 11/2021 - CEDCA/PR. Prot. 17.737.310-9.</t>
  </si>
  <si>
    <t>22000009</t>
  </si>
  <si>
    <t>PG PARCIAL PARCELA UNICA - 2º ADITIVO - TC 001/2021 - Programa de Proteção a Crianças e Adolescentes Ameaçados de Morte – PPCAAM/PR. Custeio. Prot. 18.364.414-9.</t>
  </si>
  <si>
    <t>22000012</t>
  </si>
  <si>
    <t>PGTO NF 2022/16035 - PD 18.521.509-1 - Contrato Administrativo nº 83/2021 - Prestação de serviço especializado na administração, gerenciamento, emissão, distribuição e fornecimento de cartão eletrônico para implementação do Programa Estadual de Transferência de Renda - PETR. PE nº 004/2021. Prot. 18.194.552-4.</t>
  </si>
  <si>
    <t>PG NF 533 - 1ª MED - PD 18.603.787-1 - CT 342/20 - Reparos  CENSE CTBA  - 16.289.378-5.</t>
  </si>
  <si>
    <t>PG NF 534 - 2ª MED - PD 18.608.697-0 - CT 342/20 - Reparos  CENSE CTBA  - 16.289.378-5.</t>
  </si>
  <si>
    <t>JANEIRO / FEVEREIRO</t>
  </si>
  <si>
    <t>Credor</t>
  </si>
  <si>
    <t>33903965</t>
  </si>
  <si>
    <t>Contrato Administrativo n º 059/2020 - Contratação de empresa especializada para ministrar cursos de Qualificação Profissional Básica nas Unidades Socioeducativas do Estado do Paraná. CP nº 03/2020. 15.887.118-1</t>
  </si>
  <si>
    <t xml:space="preserve">Contrato Administrativo nº 064/2020 - Contratação de empresa especializada para prestação deserviços, não contínuos para a execução do Projeto Karatê nas Unidades Socioeducativas. 15.794.014-7 </t>
  </si>
  <si>
    <t>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</si>
  <si>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Contrato Administrativo nº 073/2021 -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18.216.221-3</t>
  </si>
  <si>
    <t>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</si>
  <si>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Termo de Colaboração 001/2021 - Programa de Proteção a Crianças e Adolescentes Ameaçados de Morte – PPCAAM/PR. Custeio. Prot. 18.364.414-9.</t>
  </si>
  <si>
    <t>Bolsa Agente de Cidadania vinculados ao Programa Centros da Juventude. Prot. 18.600.298-9.</t>
  </si>
  <si>
    <t>Deliberação nº 65/2020 – CEDCA/PR – Programa Cartão Futuro. Prot. 18.608.339-3.</t>
  </si>
  <si>
    <t>Deliberação nº 65/2020 – CEDCA/PR – Programa Cartão Futuro. Prot. 18.604.373-1.</t>
  </si>
  <si>
    <t>Deliberação nº 84/2020 – CEDCA/PR – Programa Cartão Futuro Emergencial. Prot. 18.451.424-9.</t>
  </si>
  <si>
    <t>Deliberação nº 84/2020 – CEDCA/PR – Programa Cartão Futuro Emergencial. Prot. 18.594.737-8.</t>
  </si>
  <si>
    <t>Deliberação nº 84/2020 – CEDCA/PR – Programa Cartão Futuro Emergencial. Prot. 18.453.587-4.</t>
  </si>
  <si>
    <t>Deliberação nº 65/2020 – CEDCA/PR – Programa Cartão Futuro. Prot. 18.582.899-9.</t>
  </si>
  <si>
    <t>Deliberação nº 84/2020 – CEDCA/PR – Programa Cartão Futuro Emergencial. Prot. 18.440.180-0.</t>
  </si>
  <si>
    <t>Deliberação nº 65/2020 - CEDCA/PR – Programa Cartão Futuro. Prot. 18.645.298-4.</t>
  </si>
  <si>
    <t>Deliberação nº 84/2020 – CEDCA/PR – Programa Cartão Futuro Emergencial. Prot. 18.645.298-4.</t>
  </si>
  <si>
    <t>Termo de Colaboração 001/2021 - Programa de Proteção a Crianças e Adolescentes Ameaçados de Morte – PPCAAM/PR. Investimento. Prot. 18.364.414-9.</t>
  </si>
  <si>
    <t>&gt;Del. 006/2019</t>
  </si>
  <si>
    <t>RECEITAS JAN/2022</t>
  </si>
  <si>
    <t>PGTOS JANEIRO/2022</t>
  </si>
  <si>
    <t>SALDO EM 31/01/2022</t>
  </si>
  <si>
    <t>Fonte 131 = órgão 4966 e 05760</t>
  </si>
  <si>
    <t>saldo anterior 1</t>
  </si>
  <si>
    <t>saldo anterior 2</t>
  </si>
  <si>
    <t>RECEITAS FEV/2022</t>
  </si>
  <si>
    <t>PGTOS MARÇO/2022</t>
  </si>
  <si>
    <t>SALDO EM 31/03/2022</t>
  </si>
  <si>
    <t>SALDO EM 28/02/2022</t>
  </si>
  <si>
    <t>PGTOS FEVEREIRO/2022</t>
  </si>
  <si>
    <t>RECEITAS MAR/2022</t>
  </si>
  <si>
    <t>RECEITAS ABR/2022</t>
  </si>
  <si>
    <t>PGTOS ABRIL/2022</t>
  </si>
  <si>
    <t>SALDO EM 30/04/2022</t>
  </si>
  <si>
    <t>RECEITAS ABRI/2022</t>
  </si>
  <si>
    <t>RECEITAS MAIO/2022</t>
  </si>
  <si>
    <t>PGTOS MAIO/2022</t>
  </si>
  <si>
    <t>SALDO EM 31/05/2022</t>
  </si>
  <si>
    <t>RECEITAS junho/2022</t>
  </si>
  <si>
    <t>PGTOS JUNHO/2022</t>
  </si>
  <si>
    <t>SALDO EM 30/06/2022</t>
  </si>
  <si>
    <t>RECEITAS julho/2022</t>
  </si>
  <si>
    <t>PGTOS JULHO/2022</t>
  </si>
  <si>
    <t>SALDO EM 31/07/2022</t>
  </si>
  <si>
    <t>RECEITAS agosto/2022</t>
  </si>
  <si>
    <t>PGTOS AGOSTO/2022</t>
  </si>
  <si>
    <t>SALDO EM 31/08/2022</t>
  </si>
  <si>
    <t>PGTOS SETEMBRO/2022</t>
  </si>
  <si>
    <t>SALDO EM 30/09/2022</t>
  </si>
  <si>
    <t>PGTOS OUTUBRO/2022</t>
  </si>
  <si>
    <t>SALDO EM 31/10/2022</t>
  </si>
  <si>
    <t>PGTOS novembro/2022</t>
  </si>
  <si>
    <t>SALDO EM 30/11/2022</t>
  </si>
  <si>
    <t>PGTOS dezembro/2022</t>
  </si>
  <si>
    <t>SALDO EM 31/12/2022</t>
  </si>
  <si>
    <t>&gt;Del. 038/2021</t>
  </si>
  <si>
    <t>&gt;Del. 039/2021</t>
  </si>
  <si>
    <t>083/2019</t>
  </si>
  <si>
    <t>&gt;Del. 055/2021</t>
  </si>
  <si>
    <t>&gt;Del. 102/2018</t>
  </si>
  <si>
    <t xml:space="preserve">&gt;Del. 056/2020 </t>
  </si>
  <si>
    <t>1.1 Estruturar a atenção primária à saúde (APS) para esta seja ordenadora no cuidado nas Redes de Atenção a Saúde, incluindo...</t>
  </si>
  <si>
    <t>Sem especificação de linhas</t>
  </si>
  <si>
    <t>3.1.3 Apoio a programas, projets e serviços de apadrinhamento afetivo...</t>
  </si>
  <si>
    <t>&gt;Del. 0058/2021 - saldos livres 2º semestre de 2021</t>
  </si>
  <si>
    <t>Termo de Fomento nº 003/2022 - Edital de Chamamento Público nº 07/2021 – Projeto Saber Materno. Custeio. Prot. 18.286.990-2.</t>
  </si>
  <si>
    <t>Termo de Fomento nº 002/2022 - Edital de Chamamento Público nº 07/2021 – Projeto Pequeno Semelhante em Ação. Custeio. Prot. 18.287.863-4</t>
  </si>
  <si>
    <t>Termo de Fomento nº 001/2022 - Edital de Chamamento Público nº 07/2021 – Projeto Criança Semente. Custeio. Prot. 18.287.818-9.</t>
  </si>
  <si>
    <t>Termo de Fomento nº 003/2022 - Edital de Chamamento Público nº 07/2021 – Projeto Saber Materno. Investimento. Prot. 18.286.990-2</t>
  </si>
  <si>
    <t>Termo de Fomento nº 002/2022 - Edital de Chamamento Público nº 07/2021 – Projeto Pequeno Semelhante em Ação. Investimento. Prot. 18.287.863-4</t>
  </si>
  <si>
    <t>Edital de Chamamento Público nº 07/2021 – Projeto Rédeas da Vida. Custeio. Termo de Fomento nº 004/2022. Prot. 18.304.751-5.</t>
  </si>
  <si>
    <t>Edital de Chamamento Público nº 07/2021 – Projeto Rédeas da Vida. Investimento.Termo de Fomento nº 004/2022. Prot. 18.304.751-5.</t>
  </si>
  <si>
    <t xml:space="preserve">Incentivo Serviço de Convivência e Fortalecimento de Vínculos 2021 - Delib.nº 38/2021-CEDCA. </t>
  </si>
  <si>
    <t>Contrato Administrativo nº 060/2020 - Execução integral do Programa Estadual de Aprendizagem. Prot. 17.511.488-2</t>
  </si>
  <si>
    <t>Contrato Administrativo nº 061/2020 - Execução integral do Programa Estadual de Aprendizagem. 17.511.465-3</t>
  </si>
  <si>
    <t>PG NF 261 - 6ª MED - PD 18.696.200-1 - CA 661/21 - Construção SEMI FEM CTBA - PI.15.794.451-7.</t>
  </si>
  <si>
    <t>PG NF 266 - 7ª MED - PD 18711.983-9 - CA 661/21 - Construção SEMI FEM CTBA - PI.15.794.451-7.</t>
  </si>
  <si>
    <t>21000720</t>
  </si>
  <si>
    <t>FA MARINGÁ LTDA</t>
  </si>
  <si>
    <t>PGTO CONFORME DESPACHO FLS 71 DO  PROT 18.238.235-3. Deliberação nº 84/2020 – CEDCA/PR - Pagamento Cartão Futuro Emergencial. Prot. 18.238.235-3.</t>
  </si>
  <si>
    <t>21000158</t>
  </si>
  <si>
    <t>ASSOCIACAO A PROTECAO A MATERN</t>
  </si>
  <si>
    <t>PGTO CONFORME DESPACHO FLS 76 - Projeto Cartão Futuro. Deliberação nº 065/2020/CEDCA. Prot. 17.188.342-3</t>
  </si>
  <si>
    <t>21000723</t>
  </si>
  <si>
    <t>M. MAGALHAES . PRODUTOS HOSPIT</t>
  </si>
  <si>
    <t>PAGTO NF 4285 (18.641.315-6) REF. AQUISICAO DE LUVA DE PROCEDIMENTO CONFECCIONADA EM 100% BORRACHA NITRÍLICA, TAMANHO MÉDIO, LIVRE DE LÁTEX, SILICONE OU OUTROS PRODUTOS, SEM PULVERIZAÇÃO DE AMIDO INTERNAMENTE, CAIXA C/100 UNIDADES/MARCA NUGARD NITRIL. TCTF 04/21 MCO 21000041. PROCESSO 8760/21 HU. OC 16809/21.</t>
  </si>
  <si>
    <t>5.1.1 Apoio a programas, projetos, e serviços de pré aprendizagem, aprendizagem e qualificação profissional</t>
  </si>
  <si>
    <t>6.1.1 Ações de fortalecimento da identidade e instrumentalização do trabalho de conselheiros tutelares e de conselheiros de direitos</t>
  </si>
  <si>
    <t>6.1.4 Apoio a programas, projetos e serviços para a implementação da lei nº 13.431/2017/ações de enfrentamento a violência</t>
  </si>
  <si>
    <t xml:space="preserve">Projeto para combate a Crimes Virtuais </t>
  </si>
  <si>
    <t>GOV/ SESP</t>
  </si>
  <si>
    <t>6.1.6 Atendimento de crianças e adolescentes do gênero feminino</t>
  </si>
  <si>
    <t>Enfrentamento a pobreza menstrual e outras violências de gêneros</t>
  </si>
  <si>
    <t>Deliberação objetivos prioritários para 2023</t>
  </si>
  <si>
    <t>005/2022</t>
  </si>
  <si>
    <t xml:space="preserve">&gt;Del.007/2022 </t>
  </si>
  <si>
    <t>006/2022</t>
  </si>
  <si>
    <t>058/2021</t>
  </si>
  <si>
    <t>Obras para construção das sedes dos Conselhos Tutelares</t>
  </si>
  <si>
    <t>Ações para o Plano Decenal dos Direitos da Criança e do Adolescente</t>
  </si>
  <si>
    <t>Ações para a Comissão de Enfrentamento a Violência</t>
  </si>
  <si>
    <t>Ações para o enfretamento a pobreza mesntrual e outras violências de gêneros (6.1.6)</t>
  </si>
  <si>
    <t>Ações de Proteção e Enfretamento a Violência repasse via Fundo a Fundo</t>
  </si>
  <si>
    <t>Ações para campanhas no combate ao Enfrentamento a Violência</t>
  </si>
  <si>
    <t>Repasse fundo a fundo aos municípios</t>
  </si>
  <si>
    <t>&gt;Del. 009/2022</t>
  </si>
  <si>
    <t xml:space="preserve">NOVO SALDO TOTAL </t>
  </si>
  <si>
    <t>* devoluções central de viagens del. 005/2019 e 022/2019</t>
  </si>
  <si>
    <t>Recursos aportados e/ou estornados em 2022 nova análise</t>
  </si>
  <si>
    <t>Deliberação nº 84/2020 e 029/2021 – CEDCA/PR – Programa Cartão Futuro Emergencial. Prot. 18.859.202-3</t>
  </si>
  <si>
    <t>Deliberação nº 84/2020 e 029/2021 – CEDCA/PR – Programa Cartão Futuro Emergencial. Prot. 18.869.193-5</t>
  </si>
  <si>
    <t>Deliberação nº 84/2020 e 029/2021 – CEDCA/PR – Programa Cartão Futuro Emergencial. Prot. 18.867.986-2</t>
  </si>
  <si>
    <t>Deliberação nº 65/2020 e 029/2021 – CEDCA/PR – Programa Cartão Futuro. Prot. 18.854.099-6</t>
  </si>
  <si>
    <t>Edital de Chamamento Público nº 07/2021 – Projeto Atendimento Terapêutico a Crianças e Adolescentes Vítimas de Abuso e Exploração Sexual. Termo de Fomento 006/2022.Custeio. Prot. 18.341.768-1.</t>
  </si>
  <si>
    <t>Deliberação nº 65/2020 e 029/2021 – CEDCA/PR – Programa Cartão Futuro. Prot. 18.890.783-0</t>
  </si>
  <si>
    <t>Deliberação nº 84/2020 e 29/2021 - CEDCA - Programa Cartão Futuro Emergencial - PCFE. Prot. 18.894.035-8.</t>
  </si>
  <si>
    <t>Deliberação nº 84/2020 e 29/2021 - CEDCA. Programa Cartão Futuro Emergencial - PCFE. Prot. 18.909.156-7.</t>
  </si>
  <si>
    <t>Deliberação nº 84/2020 e 29/2021 – CEDCA/PR – Programa Cartão Futuro Emergencial - PCFE. Prot. 18.906.842-5.</t>
  </si>
  <si>
    <t>Deliberação nº 84/2020 e 29/2021 – CEDCA/PR - Programa Cartão Futuro Emergencial - PCFE. Prot. 18.903.225-0.</t>
  </si>
  <si>
    <t>Deliberação nº 84/2020 e 29/2021 – CEDCA/PR - Programa Cartão Futuro Emergencial - PCFE. Prot. 18.903.889-5.</t>
  </si>
  <si>
    <t>Deliberação nº 84/2020 e 29/2021 – CEDCA/PR – Programa Cartão Futuro Emergencial - PCFE. Prot. 18.905.730-0.</t>
  </si>
  <si>
    <t>Deliberação nº 84/2020 e 29/2021 – CEDCA/PR –  Programa Cartão Futuro Emergencial - PCFE. Prot. 18.917.508-6.</t>
  </si>
  <si>
    <t>Deliberação nº 84/2020 e 29/2021 - Programa Cartão Futuro Emergencial - PCFE. Prot. 18.844.717-1.</t>
  </si>
  <si>
    <t>Deliberação nº 65/2020 e 29/2021 - Programa Cartão Futuro. Prot. 18.844.717-1.</t>
  </si>
  <si>
    <t>Deliberação nº 84/2020 e 29/2021 - Programa Cartão Futuro Emergencial - PCFE. Prot. 18.895.692-0.</t>
  </si>
  <si>
    <t>Deliberação nº 84/2020 e 29/2021 - CEDCA/PR - Programa Cartão Futuro Emergencial - PCFE. Prot. 18.923.778-2.</t>
  </si>
  <si>
    <t xml:space="preserve">MARÇO </t>
  </si>
  <si>
    <t>ABRIL</t>
  </si>
  <si>
    <t>22000011</t>
  </si>
  <si>
    <t>PG FEV/22 - DESPACHO 293/2022 - Bolsa Agente de Cidadania vinculados ao Programa Centros da Juventude. Prot. 18.600.298-9.</t>
  </si>
  <si>
    <t>PG NF 274 - 8ª MED - PD 18.796.569-1 - CT 661/21 - Construção SEMI FEM CTBA - PI.15.794.451-7.</t>
  </si>
  <si>
    <t>PG NF 2022/33618 - PD 18.521.509-1 - Contrato Administrativo nº 83/2021 - Prestação de serviço especializado na administração, gerenciamento, emissão, distribuição e fornecimento de cartão eletrônico para implementação do Programa Estadual de Transferência de Renda - PETR. PE nº 004/2021. Prot. 18.194.552-4.</t>
  </si>
  <si>
    <t>21000160</t>
  </si>
  <si>
    <t>Concresolus Controle Tecnológi</t>
  </si>
  <si>
    <t>PG NF 482 - CT 5018/21 - PD 18.778.410-7 - Serviços Sondagem Geológica e Laudo de  Fundação para ampliação do CENSE CVEL I - Pt. 17.043.768-3</t>
  </si>
  <si>
    <t>22000005</t>
  </si>
  <si>
    <t>CTT TREINAMENTO E DESENVOLVIME</t>
  </si>
  <si>
    <t xml:space="preserve">PGTO NF 20220 REF 19/01/2022 A 31/01/2022 CENSE AZENDA RIO GRANDE CONF PROT 18.778.511-1 - Contrato Administrativo nº 064/2020 - Contratação de empresa especializada para prestação deserviços, não contínuos para a execução do Projeto Karatê nas Unidades Socioeducativas. 15.794.014-7 </t>
  </si>
  <si>
    <t xml:space="preserve">PGTO NF 202273 REF 01/02/2022 A 28/02/2022 CENSE SAZENDA RIO GRANDE PROT 18.778.511-1 - Contrato Administrativo nº 064/2020 - Contratação de empresa especializada para prestação deserviços, não contínuos para a execução do Projeto Karatê nas Unidades Socioeducativas. 15.794.014-7 </t>
  </si>
  <si>
    <t>22000006</t>
  </si>
  <si>
    <t>PGTO NF 202255 REF 01/02/2022 A 28/02/2022 CENSE SÃO FRANSCISCO PROT 18.787.431-9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</si>
  <si>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202233  REF 19/01/2022 A 31/01/2022 CENSE SÃO FRANSCISCO PROT 18.787.431-9 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</si>
  <si>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202248 REF 01/02/2022 A 28/02/2022 SEMILIBERDADE FEMENINA - CURITIBA PROT 18.788.326-1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</si>
  <si>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 xml:space="preserve">PGTO NF 202280 REF 02/2022 CENSE CASCAVEL II PROT 18.795.01-1 - Contrato Administrativo nº 064/2020 - Contratação de empresa especializada para prestação deserviços, não contínuos para a execução do Projeto Karatê nas Unidades Socioeducativas. 15.794.014-7 </t>
  </si>
  <si>
    <t xml:space="preserve">PGTO NF 202281 REF 02/2022 SEMILIBERDADE FOZ DO IGUAÇU PROT 18.780.058-7 - Contrato Administrativo nº 064/2020 - Contratação de empresa especializada para prestação deserviços, não contínuos para a execução do Projeto Karatê nas Unidades Socioeducativas. 15.794.014-7 </t>
  </si>
  <si>
    <t xml:space="preserve">PGTO NF 202215 REF 19/01/2022 A 31/01/2022 CENSE PARANAVAI PROT 18.783.278-0 - Contrato Administrativo nº 064/2020 - Contratação de empresa especializada para prestação deserviços, não contínuos para a execução do Projeto Karatê nas Unidades Socioeducativas. 15.794.014-7 </t>
  </si>
  <si>
    <t xml:space="preserve">PGTO NF 202265 REF 01/02/2022 A 28/02/2022 CENSE PARANAVAI PROT 18.783.278-0 - Contrato Administrativo nº 064/2020 - Contratação de empresa especializada para prestação deserviços, não contínuos para a execução do Projeto Karatê nas Unidades Socioeducativas. 15.794.014-7 </t>
  </si>
  <si>
    <t xml:space="preserve">PGTO NF 202279 REF 01/02/2022 A 28/02/2022 CENSE CASCAVEL I PROT 18.663.939-1 - Contrato Administrativo nº 064/2020 - Contratação de empresa especializada para prestação deserviços, não contínuos para a execução do Projeto Karatê nas Unidades Socioeducativas. 15.794.014-7 </t>
  </si>
  <si>
    <t xml:space="preserve">PGTO NF 202261 REF 2/2022 CENSE LONDRINA I PROT 18.664.204-0 - Contrato Administrativo nº 064/2020 - Contratação de empresa especializada para prestação deserviços, não contínuos para a execução do Projeto Karatê nas Unidades Socioeducativas. 15.794.014-7 </t>
  </si>
  <si>
    <t>PGTO NF 202236 REF 19/01/2022 A 31/01/2022 CENSE PONTA GROSSA PROT 18.793.591-1 -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</si>
  <si>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202258  REF 02/2022 CENSE PONTA GROSSA PROT 18.793.591-1 - 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</si>
  <si>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202232 REF 19/01/2022 A 31/01/2022 CENSE FAZENDA RIO GRANDE PROT 18.803.285-0 -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</si>
  <si>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202254  REF 01/02/2022 A 28/02/2022 CENSE FAZENDA RIO GRANDE PROT 18.803.285-0 -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</si>
  <si>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202252 REF 02/2022 CENSE JOANA RICHA PROT 18.800.604-3 -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</si>
  <si>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NF202230 REF 19/01/2022 A 31/01/2022 CENSE JOANA RICHA PROT 18.800.604-3 - 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</si>
  <si>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202234 REF 19/01/2022 A 31/01/2022 CENSE SÃO JOSE DOS PINHAIS PROT 18.801.385-6 -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</si>
  <si>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202256  REF 02/2022 CENSE SÃO JOSE DOS PINHAIS PROT 18.801.385-6 -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</si>
  <si>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 xml:space="preserve">PGTO NF 202272 REF 02/2022 CENSE JOANO RICHA  PROT 18.662.81-0 Contrato Administrativo nº 064/2020 - Contratação de empresa especializada para prestação deserviços, não contínuos para a execução do Projeto Karatê nas Unidades Socioeducativas.  15.794.014-7 </t>
  </si>
  <si>
    <t xml:space="preserve">PGTO NF 202214 REF 19/01/2022 A 31/01/2022 SEMILIBERDADE PARANAVAI PROT 18.801.445-3 - Contrato Administrativo nº 064/2020 - Contratação de empresa especializada para prestação deserviços, não contínuos para a execução do Projeto Karatê nas Unidades Socioeducativas. 15.794.014-7 </t>
  </si>
  <si>
    <t xml:space="preserve">PGTO NF 202264 REF 01/02/2022 A 28/02/2022 SEMILIBERDADE PARANAVAI PROT 18.801.445-3 - Contrato Administrativo nº 064/2020 - Contratação de empresa especializada para prestação deserviços, não contínuos para a execução do Projeto Karatê nas Unidades Socioeducativas. 15.794.014-7 </t>
  </si>
  <si>
    <t xml:space="preserve">PGTO NF 202278 REF 02/2022 SEMILIBERDADE CASCAVEL PROT 18.782.774-4 - Contrato Administrativo nº 064/2020 - Contratação de empresa especializada para prestação deserviços, não contínuos para a execução do Projeto Karatê nas Unidades Socioeducativas. 15.794.014-7 </t>
  </si>
  <si>
    <t xml:space="preserve">PGTO NF 202263 REF 02/2022 CENSE MARINGA PROT 18.656.134-1 - Contrato Administrativo nº 064/2020 - Contratação de empresa especializada para prestação deserviços, não contínuos para a execução do Projeto Karatê nas Unidades Socioeducativas. 15.794.014-7 </t>
  </si>
  <si>
    <t xml:space="preserve">PGTO NF 202284 REF 02/2022 CENSE TOLEDO PROT 18.669.762-6 - Contrato Administrativo nº 064/2020 - Contratação de empresa especializada para prestação deserviços, não contínuos para a execução do Projeto Karatê nas Unidades Socioeducativas. 15.794.014-7 </t>
  </si>
  <si>
    <t xml:space="preserve">PGTO NF 202282 REF 02/2022 CENSE FOZ DO IGUAÇU PROT 18.670.631-5 - Contrato Administrativo nº 064/2020 - Contratação de empresa especializada para prestação deserviços, não contínuos para a execução do Projeto Karatê nas Unidades Socioeducativas. 15.794.014-7 </t>
  </si>
  <si>
    <t xml:space="preserve">PGTO NF 202270 REF 02/2022 SEMILIBERDADE FEMININA CURITIBA PROT 18.826.712-2 - Contrato Administrativo nº 064/2020 - Contratação de empresa especializada para prestação deserviços, não contínuos para a execução do Projeto Karatê nas Unidades Socioeducativas. 15.794.014-7 </t>
  </si>
  <si>
    <t xml:space="preserve">PGTO NF 202262 REF 02/2022 CENSE LONDRINA II PROT 18.660.654-0 Contrato Administrativo nº 064/2020 - Contratação de empresa especializada para prestação deserviços, não contínuos para a execução do Projeto Karatê nas Unidades Socioeducativas. 15.794.014-7 </t>
  </si>
  <si>
    <t xml:space="preserve">PGTO NF 202268 REF 02/2022 CENSE UMUARAMA PROT 18.657.804-0 - Contrato Administrativo nº 064/2020 - Contratação de empresa especializada para prestação deserviços, não contínuos para a execução do Projeto Karatê nas Unidades Socioeducativas. 15.794.014-7 </t>
  </si>
  <si>
    <t>PGTO NF 202235 REF 19/01/2022 A 31/01/2022 SEMILIOBERDADE PONTA GROSSA PROT 18.788.244-3 -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</si>
  <si>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202257  REF 02/2022 SEMILIOBERDADE PONTA GROSSA PROT 18.788.244-3 -  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</si>
  <si>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 xml:space="preserve">PGTO NF 202238 REF 19/01/2022 A 31/01/2022 CENSE CURITIBA PROT 18.778.960-5 - Contrato Administrativo nº 064/2020 - Contratação de empresa especializada para prestação deserviços, não contínuos para a execução do Projeto Karatê nas Unidades Socioeducativas. 15.794.014-7 </t>
  </si>
  <si>
    <t xml:space="preserve">PGTO NF 202219 REF 19/01/2022 A 31/01/2022 CENSE JOANA RICHA PROT 18.662.816-0  - Contrato Administrativo nº 064/2020 - Contratação de empresa especializada para prestação deserviços, não contínuos para a execução do Projeto Karatê nas Unidades Socioeducativas. 15.794.014-7 </t>
  </si>
  <si>
    <t xml:space="preserve">PGTO NF 202210 REF 19/01/2022 A 31/01/2022 SEMILIBERDADE DE LONDRINA PROT 18.761.542-9 - Contrato Administrativo nº 064/2020 - Contratação de empresa especializada para prestação deserviços, não contínuos para a execução do Projeto Karatê nas Unidades Socioeducativas. 15.794.014-7 </t>
  </si>
  <si>
    <t>PG NF 275 - 9ª MED - Construção Semi Fem CTBA - PD 18.345.397-0 - CA 661/2021 - PI.15.794.451-7</t>
  </si>
  <si>
    <t>21000163</t>
  </si>
  <si>
    <t>PG CFE INF 13/22-CGF - PD 18.213.253-5 -   Ações para Crianças e Adolescentes que sofreram impactos em virtude da Pandemia da SARS - COVID 19. Deliberação nº 43/2021 CEDCA.</t>
  </si>
  <si>
    <t>21000189</t>
  </si>
  <si>
    <t>FMDCA. BARRA DO JACARE</t>
  </si>
  <si>
    <t>PG CFE INF 13/22-CGF - PD 18.213.253-5 -  Ações para Crianças e Adolescentes que sofreram impactos em virtude da Pandemia da SARS - COVID 19. Deliberação nº 43/2021 CEDCA.</t>
  </si>
  <si>
    <t>21000216</t>
  </si>
  <si>
    <t>FMDCA . BOA VENTURA DE SAO ROQ</t>
  </si>
  <si>
    <t>PG CFE INF 13/22-CGF - PD 18.213.253-5 -   Ações para Crianças e Adolescentes que sofreram impactos em virtude da Pandemia da SARS- COVID 19. Deliberação n°43/2021- CEDCA/PR</t>
  </si>
  <si>
    <t>21000268</t>
  </si>
  <si>
    <t>FMDCA . CRUZEIRO DO SUL</t>
  </si>
  <si>
    <t>21000350</t>
  </si>
  <si>
    <t>FMDCA . LARANJAL</t>
  </si>
  <si>
    <t>21000441</t>
  </si>
  <si>
    <t>FMDCA . PORTO VITORIA</t>
  </si>
  <si>
    <t>21000202</t>
  </si>
  <si>
    <t>FMDCA . RAMILANDIA</t>
  </si>
  <si>
    <t>21000475</t>
  </si>
  <si>
    <t>FMDCA . SANTA CECILIA DO PAVAO</t>
  </si>
  <si>
    <t>21000490</t>
  </si>
  <si>
    <t>FMDCA . SANTO ANTONIO DO SUDOE</t>
  </si>
  <si>
    <t>21000507</t>
  </si>
  <si>
    <t>FMDCA . SAO PEDRO DO PARANA</t>
  </si>
  <si>
    <t>21000515</t>
  </si>
  <si>
    <t>FMDCA . SIQUEIRA CAMPOS</t>
  </si>
  <si>
    <t>OK</t>
  </si>
  <si>
    <t>DREM DESCONTADO DE JAN E FEV/2022</t>
  </si>
  <si>
    <t xml:space="preserve">PGTO NF 202275 SEMILIBERDADE PONTA GROSSA REF 02/2022 PROT 18.827.999-6 - Contrato Administrativo nº 064/2020 - Contratação de empresa especializada para prestação deserviços, não contínuos para a execução do Projeto Karatê nas Unidades Socioeducativas. 15.794.014-7 </t>
  </si>
  <si>
    <t xml:space="preserve">PGTO NF 202222 REF 19/01/2022 A 31/01/2022 SEMILIBERDADE DE PONTA GROSSA PROT 18.827.999-6 Contrato Administrativo nº 064/2020 - Contratação de empresa especializada para prestação deserviços, não contínuos para a execução do Projeto Karatê nas Unidades Socioeducativas. 15.794.014-7 </t>
  </si>
  <si>
    <t>22000073</t>
  </si>
  <si>
    <t>GOIOPLAST FRIOS E EMBALAGENS L</t>
  </si>
  <si>
    <t>PGTO CONFORME DESPACHO 01/22 FLS 77 PROT 18.890.783-0 REF DEZ/2021 A ABRIL/2022 -  Deliberação nº 65/2020 e 029/2021 – CEDCA/PR – Programa Cartão Futuro.</t>
  </si>
  <si>
    <t>PG PARCIAL NF 573 - 3ª MEDIÇÃO (ULTIMA) - PD 18.628.295-8 - CT 342/20 - Execução de reparos gerais - CENSE Curitiba - 16.289.378-5</t>
  </si>
  <si>
    <t>20000405</t>
  </si>
  <si>
    <t>21000776</t>
  </si>
  <si>
    <t>PG NF 118 - 8ª ME - ULTIMA - PD 18.773.781-8 - DESP. COM SERVIÇOS DE REPAROS NO CENSE CASCAVEL II. TCTF 001/2020. PROT. 15.856.075-5, PE 0641/2020 - MCO 20000021.</t>
  </si>
  <si>
    <t>PG NF 507 - 33ª MED - PD 18.905.414-9 - C.A. nº 0729/2018/PRED - Construção CENSE Piraquara - REEMPENHO do Empenho nº 18000034/5760. 11.909.286-8-PI. 15.598.923-8.</t>
  </si>
  <si>
    <t>PG NF 508 - REAJUSTE 33ª MED - PD 18.905.426-2 - TCTF 009/2021 - REAJUSTES -  3º período do contrato, 1º ao 3º período do 5º e do 8º termo Aditivo -  do contrato administrativo nº 729/2018 - Conclusão da construção do Centro de Socioeducação - CENSE Piraquara. Del. 111/2014. Prot. 17.340.144-2 - MCO 21000033.</t>
  </si>
  <si>
    <t>22000075</t>
  </si>
  <si>
    <t>SELETTRA</t>
  </si>
  <si>
    <t>PGTO DESPACHO Nº: 07/2022 SEJUF/DET/CPP - Deliberação nº 84/2020 e 29/2021 - CEDCA. Programa Cartão Futuro Emergencial - PCFE. Prot. 18.909.156-7.</t>
  </si>
  <si>
    <t>22000071</t>
  </si>
  <si>
    <t>BENEDET &amp; MENEGAZZO LTDA</t>
  </si>
  <si>
    <t>PGTO DESPACHO Nº: 02/2022 SEJUF/DET/CPP - Deliberação nº 65/2020 e 029/2021 – CEDCA/PR – Programa Cartão Futuro. Prot. 18.854.099-6</t>
  </si>
  <si>
    <t>PG NF 509 - 34ª MED - PD 18.910.961-0 - TCTF nº 009/2021.C.A. nº 0729/2018/PRED - Conclusão da construção Centro de Socioeducação de Piraquara. Concorrência Pública n°0059/2016 – PRED. Deliberação nº 111/2014/CEDCA. REEMPENHO do Empenho nº 18000034/5760. 11.909.286-8-PI. 15.598.923-8 - MCO 21000040.</t>
  </si>
  <si>
    <t>22000070</t>
  </si>
  <si>
    <t>CASA AGRO PECUÁRIA LTDA</t>
  </si>
  <si>
    <t>PGTO DESPACHO Nº: 04/2022 - SEJUF/DET/CPP  (FLS 63) - DESPACHO SECRETARIAL Nº: 048/2022- SEJUF (FLS 52)Deliberação nº 84/2020 e 029/2021 – CEDCA/PR – Programa Cartão Futuro Emergencial. Prot. 18.867.986-2</t>
  </si>
  <si>
    <t>22000069</t>
  </si>
  <si>
    <t>ADVOCACIA BELLINATI PEREZ</t>
  </si>
  <si>
    <t>PGTO DESPACHO Nº: 05/2022 - SEJUF/DET/CPP (FLS 128) - Deliberação nº 84/2020 e 029/2021 – CEDCA/PR – Programa Cartão Futuro Emergencial. Prot. 18.869.193-5</t>
  </si>
  <si>
    <t>PG NF 497 - 32ª MED  - PD 18.824.992-2 - TCTF nº 009/2021.C.A. nº 0729/2018/PRED - Conclusão da construção Centro de Socioeducação de Piraquara. Concorrência Pública n°0059/2016 – PRED. Deliberação nº 111/2014/CEDCA. REEMPENHO do Empenho nº 18000034/5760. 11.909.286-8-PI. 15.598.923-8 - MCO 21000040.</t>
  </si>
  <si>
    <t>PG NF 498 - REAJUSTE 32ª MED - PD 18.841.509-1 - TCTF 009/2021 - REAJUSTES -  3º período do contrato, 1º ao 3º período do 5º e do 8º termo Aditivo -  do contrato administrativo nº 729/2018 - Conclusão da construção do Centro de Socioeducação - CENSE Piraquara. Del. 111/2014. Prot. 17.340.144-2 - MCO 21000033.</t>
  </si>
  <si>
    <t>PGTO NF 202253 CENSE CURITIBA 02/2022 PROT 18.828.597-0 -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</si>
  <si>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202231 CENSE CURITIBA 19/01/2022 A 31/01/2022 PROT 18.828.597-0 -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</si>
  <si>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22000008</t>
  </si>
  <si>
    <t>DEFENTI E RIBEIRO CENTRO EDUCA</t>
  </si>
  <si>
    <t>PGTO NFS-e 3411 REF. JAN/2022 - PROT. 18.720.098-9 (FLS. 21) - SEMI LONDRINA - OS N. 058/2021 -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</si>
  <si>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22000082</t>
  </si>
  <si>
    <t>PORTO PONTA DO FELIX S/A</t>
  </si>
  <si>
    <t>PGTO DESPACHO Nº: 13/2022 - SEJUF/DET/CPP (FL. 171) Deliberação nº 65/2020 e 29/2021 - Programa Cartão Futuro. Prot. 18.844.717-1.</t>
  </si>
  <si>
    <t>22000081</t>
  </si>
  <si>
    <t>PGTO DESPACHO Nº: 13/2022 - SEJUF/DET/CPP (FL. 171) Deliberação nº 84/2020 e 29/2021 - Programa Cartão Futuro Emergencial - PCFE. Prot. 18.844.717-1.</t>
  </si>
  <si>
    <t>22000079</t>
  </si>
  <si>
    <t>COAMO AGROINDUSTRIAL COOPERATI</t>
  </si>
  <si>
    <t>PGTO DESPACHO Nº: 20/2022- SEJUF/DET/CPP REF 02/2022 A 04/2022 - Deliberação nº 84/2020 e 29/2021 – CEDCA/PR – Programa Cartão Futuro Emergencial - PCFE. Prot. 18.905.730-0.</t>
  </si>
  <si>
    <t xml:space="preserve">PGTO NF 202295 REF MARÇO/2022 CENSE CAMPO MOURÃO PROT 18.762.313-8Contrato Administrativo nº 064/2020 - Contratação de empresa especializada para prestação deserviços, não contínuos para a execução do Projeto Karatê nas Unidades Socioeducativas. 15.794.014-7 </t>
  </si>
  <si>
    <t xml:space="preserve">PGTO NF 2022118 REF 03/2022 CENSE FOZ DO IGUAÇU PROT 18.670.631-5 - Contrato Administrativo nº 064/2020 - Contratação de empresa especializada para prestação deserviços, não contínuos para a execução do Projeto Karatê nas Unidades Socioeducativas. 15.794.014-7 </t>
  </si>
  <si>
    <t xml:space="preserve">PGTO NF 2022109 REF 03/2022 CENSE FAZENDA RIO GRANDE PROT 18.778.511-1 - Contrato Administrativo nº 064/2020 - Contratação de empresa especializada para prestação deserviços, não contínuos para a execução do Projeto Karatê nas Unidades Socioeducativas. 15.794.014-7 </t>
  </si>
  <si>
    <t xml:space="preserve">PGTO NF 202269 REF 02/2022 SEMILIBERDADE MASCULINA CURITIBA  PROT 18.792.748-0Contrato Administrativo nº 064/2020 - Contratação de empresa especializada para prestação deserviços, não contínuos para a execução do Projeto Karatê nas Unidades Socioeducativas. 15.794.014-7 </t>
  </si>
  <si>
    <t xml:space="preserve">PGTO NF 202225 REF 19/01/2022 A 31/01/202 SEMILIBERDADE FOZ DO IGUAÇU PROT 18.780.058-7 - Contrato Administrativo nº 064/2020 - Contratação de empresa especializada para prestação deserviços, não contínuos para a execução do Projeto Karatê nas Unidades Socioeducativas. 15.794.014-7 </t>
  </si>
  <si>
    <t xml:space="preserve">PGTO NF 2022121 REF 03/2022 SEMILIBERDADE FOZ DO IGUAÇU PROT 18.780.058-7 Contrato Administrativo nº 064/2020 - Contratação de empresa especializada para prestação deserviços, não contínuos para a execução do Projeto Karatê nas Unidades Socioeducativas. 15.794.014-7 </t>
  </si>
  <si>
    <t xml:space="preserve">PGTO NF 2022113 REF 03/2022 CENSE SAO JOSE DOS PINHAIS  PROT 18.760.972-0 Contrato Administrativo nº 064/2020 - Contratação de empresa especializada para prestação deserviços, não contínuos para a execução do Projeto Karatê nas Unidades Socioeducativas. 15.794.014-7 </t>
  </si>
  <si>
    <t xml:space="preserve">PGTO NF 2022141 REF 03/2022 CENSE LONDRINA I PROT 18.664.204- 0 Contrato Administrativo nº 064/2020 - Contratação de empresa especializada para prestação deserviços, não contínuos para a execução do Projeto Karatê nas Unidades Socioeducativas. 15.794.014-7 </t>
  </si>
  <si>
    <t xml:space="preserve">PGTO NF 202296 REF 03/2022 CASA DE SEMILIBERDADE LONDRINA PROT 18.761.542-9 - Contrato Administrativo nº 064/2020 - Contratação de empresa especializada para prestação deserviços, não contínuos para a execução do Projeto Karatê nas Unidades Socioeducativas.15.794.014-7 </t>
  </si>
  <si>
    <t xml:space="preserve">PGTO NF 2022134 REF 03/2022 CENSE MARINGA PROT 18.656.134-1 - Contrato Administrativo nº 064/2020 - Contratação de empresa especializada para prestação deserviços, não contínuos para a execução do Projeto Karatê nas Unidades Socioeducativas.  15.794.014-7 </t>
  </si>
  <si>
    <t xml:space="preserve">PGTO NF 2022106 REF 03/2022 SMILIBERDADE FEMININA CURITIBA PROT 18.826.712-2 -Contrato Administrativo nº 064/2020 - Contratação de empresa especializada para prestação deserviços, não contínuos para a execução do Projeto Karatê nas Unidades Socioeducativas. 15.794.014-7 </t>
  </si>
  <si>
    <t xml:space="preserve">PGTO NF 2022124 REF 03/2022 CENSE JOANA RICHA PROT 1.662.816-0 - Contrato Administrativo nº 064/2020 - Contratação de empresa especializada para prestação deserviços, não contínuos para a execução do Projeto Karatê nas Unidades Socioeducativas. 15.794.014-7 </t>
  </si>
  <si>
    <t xml:space="preserve">PGTO NF 2022104 REF 03/2022 CENSE UMUARAMA PROT 18.657.804-0 - Contrato Administrativo nº 064/2020 - Contratação de empresa especializada para prestação deserviços, não contínuos para a execução do Projeto Karatê nas Unidades Socioeducativas. 15.794.014-7 </t>
  </si>
  <si>
    <t xml:space="preserve">PGTO NF 2022116 REF 03/2022 CENSE CASCAVEL II PROT 18.795.101- 1 - Contrato Administrativo nº 064/2020 - Contratação de empresa especializada para prestação deserviços, não contínuos para a execução do Projeto Karatê nas Unidades Socioeducativas. 15.794.014-7 </t>
  </si>
  <si>
    <t>21000671</t>
  </si>
  <si>
    <t>PG PARCELA UNICA - INF 30/2022-CGF - PD 17.997.638-2 - Incentivo Serviço de Convivência e Fortalecimento de Vínculos - Deliberação nº 38/2021 – CEDCA/PR.</t>
  </si>
  <si>
    <t>22000031</t>
  </si>
  <si>
    <t>FMDCA . ARAPOTI</t>
  </si>
  <si>
    <t>22000032</t>
  </si>
  <si>
    <t>FMDCA . ARAUCARIA</t>
  </si>
  <si>
    <t>22000036</t>
  </si>
  <si>
    <t>FMDCA . CORNELIO PROCOPIO</t>
  </si>
  <si>
    <t>22000038</t>
  </si>
  <si>
    <t>FMDCA . GUAIRA</t>
  </si>
  <si>
    <t>22000039</t>
  </si>
  <si>
    <t>FMDCA . GUARACI</t>
  </si>
  <si>
    <t>22000040</t>
  </si>
  <si>
    <t>FMDCA . IBAITI</t>
  </si>
  <si>
    <t>22000041</t>
  </si>
  <si>
    <t>FMDCA . IRACEMA DO OESTE</t>
  </si>
  <si>
    <t>22000042</t>
  </si>
  <si>
    <t>FMDCA . ITAPERUCU</t>
  </si>
  <si>
    <t>22000043</t>
  </si>
  <si>
    <t>FMDCA . LARANJEIRAS DO SUL</t>
  </si>
  <si>
    <t>22000044</t>
  </si>
  <si>
    <t>FMDCA . LOANDA</t>
  </si>
  <si>
    <t xml:space="preserve">PG PARCELA UNICA - INF 30/2022-CGF - PD 17.997.638-2 - Incentivo Serviço de Convivência e Fortalecimento de Vínculos - Deliberação nº 38/2021 – CEDCA/PR. </t>
  </si>
  <si>
    <t>22000045</t>
  </si>
  <si>
    <t>FMDCA . MANFRINOPOLIS</t>
  </si>
  <si>
    <t>22000046</t>
  </si>
  <si>
    <t>FMDCA . MATELANDIA</t>
  </si>
  <si>
    <t>22000047</t>
  </si>
  <si>
    <t>FMDCA . NOVA AURORA</t>
  </si>
  <si>
    <t>22000048</t>
  </si>
  <si>
    <t>FMDCA . PATO BRANCO</t>
  </si>
  <si>
    <t>22000049</t>
  </si>
  <si>
    <t>FMDCA . PONTA GROSSA</t>
  </si>
  <si>
    <t>22000050</t>
  </si>
  <si>
    <t>FMDCA . RIO BRANCO DO SUL</t>
  </si>
  <si>
    <t>22000051</t>
  </si>
  <si>
    <t>FMDCA . RONCADOR</t>
  </si>
  <si>
    <t>22000054</t>
  </si>
  <si>
    <t>FMDCA . SAO JOSE DOS PINHAIS</t>
  </si>
  <si>
    <t>22000055</t>
  </si>
  <si>
    <t>FMDCA . TERRA RICA</t>
  </si>
  <si>
    <t>22000056</t>
  </si>
  <si>
    <t>FMDCA . TUNEIRAS DO OESTE</t>
  </si>
  <si>
    <t>22000057</t>
  </si>
  <si>
    <t>FMDCA . URAI</t>
  </si>
  <si>
    <t>22000059</t>
  </si>
  <si>
    <t>FMDCA . XAMBRE</t>
  </si>
  <si>
    <t>22000058</t>
  </si>
  <si>
    <t>FMDCA . IPIRANGA</t>
  </si>
  <si>
    <t>22000052</t>
  </si>
  <si>
    <t>FMDCA . SAO JORGE DO IVAI</t>
  </si>
  <si>
    <t>22000053</t>
  </si>
  <si>
    <t>FMDCA . SAO JORGE D OESTE</t>
  </si>
  <si>
    <t xml:space="preserve">PGTO NF 202218 REF 19/01/2022 A 31/01/2022 SEMI MASC CURITIBA PROT 18.792.748-0 Contrato Administrativo nº 064/2020 - Contratação de empresa especializada para prestação deserviços, não contínuos para a execução do Projeto Karatê nas Unidades Socioeducativas. 15.794.014-7 </t>
  </si>
  <si>
    <t>22000007</t>
  </si>
  <si>
    <t>LUIZ CARLOS MENON</t>
  </si>
  <si>
    <t>PG NF 340 - CENSE PATO BRANCO - FEV/22 - PD 18.805.299-1 - Contrato Administrativo nº 073/2021 -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18.216.221-3</t>
  </si>
  <si>
    <t>PATO BRANCO . PREFEITURA MUNIC</t>
  </si>
  <si>
    <t>PG NF 320 - 01/22 - CENSE FOZ - PD 18.710.515-3 - Contrato Administrativo nº 073/2021 -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18.216.221-3</t>
  </si>
  <si>
    <t>FOZ DO IGUACU . PREFEITURA MUN</t>
  </si>
  <si>
    <t>PG NF 315 - 01/22 - CENSE - CVEL I - PD 16.687.343-2 - Contrato Administrativo nº 073/2021 -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18.216.221-3</t>
  </si>
  <si>
    <t>PG NF 317 - 01/22 - CENSE CVEL II - PD 18.710.560-9-  Contrato Administrativo nº 073/2021 - Projeto Arte e Ação – atividades de cultura, esporte e lazer, em formato de Oficinas e Mostras Culturais presenciais, para adolescentes que cumprem medida socioeducativa de internação, internação provisória e semiliberdade nos Centros de  Socioeducação e Casas de Semiliberdade do Estado do Paraná. Deliberação nº 21/2019 – CEDCA/PR. CP nº 01/2021. Prot. 18.216.221-3</t>
  </si>
  <si>
    <t>PG NF 321 - 01/22 - SEMI FOZ - PD 18.691.221-7 - CA 073/21 - Projeto Arte e Ação – atividades de cultura, esporte  Del 21/19 – CEDCA/PR. CP nº 01/2021. Prot. 18.216.221-3</t>
  </si>
  <si>
    <t>PG NF 510 - REAJUSTE 34ª MED - PD 18.965.414-6 - TCTF 009/2021 - REAJUSTES -  3º período do contrato, 1º ao 3º período do 5º e do 8º termo Aditivo -  do contrato administrativo nº 729/2018 - Conclusão da construção do Centro de Socioeducação - CENSE Piraquara. Del. 111/2014. Prot. 17.340.144-2 - MCO 21000033.</t>
  </si>
  <si>
    <t>PGTO NFSe 3410 REF. JAN/2022 - PROT. 18.743.311-8 (FLS. 22) - CENSE LONDRINA - OS N. 058/2021 -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</si>
  <si>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NFS-e 3407 REF. JAN/2022 - PROT. 18.723.379-8 (FLS. 20) - SEMI UMUARAMA - OS N. 058/2021 -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</si>
  <si>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MAIO</t>
  </si>
  <si>
    <t>Deliberação nº 84/2020 e 29/2021 - CEDCA/PR - Programa Cartão Futuro Emergencial - PCFE. Prot. 18.915.367-8.</t>
  </si>
  <si>
    <t>Deliberação nº 84/2020 e 29/2021 - CEDCA/PR - Programa Cartão Futuro Emergencial - PCFE. Prot. 18.922.929-1.</t>
  </si>
  <si>
    <t>Deliberação nº 84/2020 e 29/2021 - CEDCA/PR - Programa Cartão Futuro Emergencial - PCFE. Prot. 18.896.417-6.</t>
  </si>
  <si>
    <t>Deliberação nº 84/2020 e 29/2021 - CEDCA - Programa Cartão Futuro Emergencial - PCFE. Prot. 18.894.822-7.</t>
  </si>
  <si>
    <t>Deliberação nº 84/2020 e 29/2021 - CEDCa - Programa Cartão Futuro Emergencial - PCFE. Prot. 18.923.934-3.</t>
  </si>
  <si>
    <t>Deliberação nº 65/2020 e 29/2021 - CEDCA - Programa Cartão Futuro. Prot. 18.914.972-7.</t>
  </si>
  <si>
    <t>PI. 16.745.721-5 -  Contratação de Projetos Arquitetônico e Complementares Executivos de Implantação do Projeto Padrão do Conselho Tutelar de Pato Branco. CP nº 0135/2021 - MCO 22000003.</t>
  </si>
  <si>
    <t>PI. 17.568.757-2 - TCTF nº 020/2022 - Contratação de Projetos Arquitetônico e Complementares Executivos de Implantação do Projeto Padrão do Conselho Tutelar de Dois Vizinhos. CP. nº 0138/2021. Deliberações nº 053/2014, 069/2014; 088/2014; 108/2014; 119/2014; 07/2015; 08/2015; 27/2015; 043/2017 e  014/2021. 17.568.757-2 - MCO 22000002.</t>
  </si>
  <si>
    <t>PI. 17.970.583-4 -TCTF nº 020/2022 - Contratação de Projetos Arquitetônico e Complementares Executivos de Implantação do Projeto Padrão do Conselho Tutelar de Cianorte. CP. nº 0137/2021. Deliberações nº 053/2014, 069/2014; 088/2014; 108/2014; 119/2014; 07/2015; 08/2015; 27/2015; 043/2017 e  014/2021. - MCO 22000001.</t>
  </si>
  <si>
    <t>Deliberação nº 84/2020 e 29/2021 - CEDCa - Programa Cartão Futuro Emergencial - PCFE. Prot. 18.930.194-4.</t>
  </si>
  <si>
    <t>Deliberação nº 84/2020 e 29/2021 - CEDCa - Programa Cartão Futuro Emergencial - PCFE. Prot. 18.931.855-3</t>
  </si>
  <si>
    <t>Deliberação nº 84/2020 e 29/2021 - CEDCa - Programa Cartão Futuro Emergencial - PCFE. Prot. 18.945.774-0</t>
  </si>
  <si>
    <t>Deliberação nº 84/2020 e 29/2021 - CEDCA/PR - Programa Cartão Futuro Emergencial - PCFE. Prot. 18.930.488-9.</t>
  </si>
  <si>
    <t>Deliberação nº 84/2020 e 29/2021 - CEDCA/PR - Programa Cartão Futuro Emergencial - PCFE. Prot. 18.927.113-1</t>
  </si>
  <si>
    <t>Deliberação nº 84/2020 e 29/2021 - CEDCA/PR - Programa Cartão Futuro Emergencial - PCFE. Prot. 18.933.071-5.</t>
  </si>
  <si>
    <t>Deliberação nº 84/2020 e 29/2021 - CEDCA/PR - Programa Cartão Futuro Emergencial - PCFE.  Prot. 18.932.209-7.</t>
  </si>
  <si>
    <t>Deliberação nº 065/2020 e 29/2021 - CEDCA/PR - Programa Cartão Futuro. Prot. 18.875.165-2.</t>
  </si>
  <si>
    <t>Deliberação nº 84/2020 e 29/2021 - CEDCA/PR - Programa Cartão Futuro Emergencial - PCFE. Prot. 18.929.484-0.</t>
  </si>
  <si>
    <t>Deliberação nº 84/2020 e 29/2021 - CEDCA/PR - Programa Cartão Futuro Emergencial - PCFE. Prot. 18.926.587-5.</t>
  </si>
  <si>
    <t>Deliberação nº 65/2020 e 29/2021 - CEDCA/PR - Programa Cartão Futuro - PCF. Prot. 18.956.744-8.</t>
  </si>
  <si>
    <t>Deliberação nº 84/2020 e 29/2021 - CEDCA - Programa Cartão Futuro Emergencial - PCFE. Prot. 18.969.135-1.</t>
  </si>
  <si>
    <t>Deliberação nº 84/2020 e 29/2021 - CEDCA - Programa Cartão Futuro Emergencial - PCFE. Prot. 18.973.291-0.</t>
  </si>
  <si>
    <t>Deliberação nº 84/2020 e 29/2021 - CEDCA - Programa Cartão Futuro Emergencial - PCFE. Prot. 18.974.108-1.</t>
  </si>
  <si>
    <t>Deliberação nº 84/2020 e 29/2021 - CEDCA - Programa Cartão Futuro Emergencial - PCFE. Prot. 18.957.729-0.</t>
  </si>
  <si>
    <t>Deliberação nº 84/2020 e 29/2021 - CEDCA - Programa Cartão Futuro Emergencial - PCFE. Prot. 18.960.985-0.</t>
  </si>
  <si>
    <t>Deliberação nº 84/2020 e 29/2021 - CEDCA/PR - Programa Cartão Futuro Emergencial - PCFE. Prot. 18.945.766-9.</t>
  </si>
  <si>
    <t>Deliberação nº 84/2020 e 29/2021 - CEDCA/PR - Programa Cartão Futuro Emergencial - PCFE. Prot. 18.925.174-2.</t>
  </si>
  <si>
    <t>Deliberação nº 84/2020 e 29/2021 - CEDCA - Programa Cartão Futuro Emergencial - PCFE. Prot. 18.947.230-7</t>
  </si>
  <si>
    <t>Deliberação nº 84/2020 e 29/2021 - CEDCA/PR - Programa Cartão Futuro Emergencial - PCFE. Prot. 18.929.499-9.</t>
  </si>
  <si>
    <t>Deliberação nº 84/2020 e 29/2021 - CEDCA/PR - Programa Cartão Futuro Emergencial - PCFE. Prot. 18.887.200-0.</t>
  </si>
  <si>
    <t>Deliberação nº 84/2020 e 29/2021 - CEDCA/PR - Programa Cartão Futuro Emergencial - PCFE. Prot. 18.917.824-7.</t>
  </si>
  <si>
    <t>Deliberação nº 84/2020 e 29/2021 - CEDCa/PR - Programa Cartão Futuro Emergencial - PCFE. Prot. 18.918.342-9.</t>
  </si>
  <si>
    <t>Deliberação nº 84/2020 e 29/2021 - CEDCA/PR - Programa Cartão Futuro Emergencial - PCFE. Prot. 18.886.571-2.</t>
  </si>
  <si>
    <t>Deliberação nº 84/2020 e 29/2021 - CEDCA/PR - Programa Cartão Futuro Emergencial - PCFE. Prot. 18.955.067-7.</t>
  </si>
  <si>
    <t>Deliberação nº 84/2020 e 29/2021 - CEDCA/PR - Programa Cartão Futuro Emergencial - PCFE. Prot. 18.978.490-2.</t>
  </si>
  <si>
    <t>Deliberação nº 84/2020 e 29/2021 - CEDCA/PR - Programa Cartão Futuro Emergencial - PCFE. Prot. 18.980.435-0.</t>
  </si>
  <si>
    <t>Deliberação nº 84/2020 e 29/2021 - Programa Cartão Futuro Emergencial - PCFE. Prot. 18.972.618-0.</t>
  </si>
  <si>
    <t>Deliberação nº 84/2020 e 29/2021 - CEDCA/PR - Programa Cartão Futuro Emergencial - PCFE. Prot. 18.976.361-1</t>
  </si>
  <si>
    <t>Deliberação nº 84/2020 e 29/2021 - CEDCA/PR - Programa Cartão Futuro Emergencial - PCFE. Prot. 18.992.685-5.</t>
  </si>
  <si>
    <t>Deliberação nº 84/2020 e 29/2021 - CEDCA/PR - Programa Cartão Futuro Emergencial - PCFE. Prot. 18.979.084-8.</t>
  </si>
  <si>
    <t>Deliberação nº 84/2020 e 29/2021 - CEDCA/PR - Programa Cartão Futuro Emergencial - PCFE. Prot. 18.969.115-7.</t>
  </si>
  <si>
    <t>Deliberação nº 84/2020 e 29/2021 - CEDCA/PR - Programa Cartão Futuro Emergencial - PCFE. Prot. 19.001.617-0.</t>
  </si>
  <si>
    <t>Deliberação nº 84/2020 e 29/2021 - CEDCA/PR - Programa Cartão Futuro Emergencial - PCFE. Prot. 18.983.089-0.</t>
  </si>
  <si>
    <t>Deliberação nº 84/2020 e 29/2021 - CEDCA/PR - Programa Cartão Futuro Emergencial - PCFE. Prot. 19.005.672-4.</t>
  </si>
  <si>
    <t>Obra Casa Semiliberdade Feminina de Guarapuava</t>
  </si>
  <si>
    <t>041/2021, 018/2021</t>
  </si>
  <si>
    <t>&gt;Del. 021/2022</t>
  </si>
  <si>
    <t>034/2021</t>
  </si>
  <si>
    <t>&gt;Del. 023/2022</t>
  </si>
  <si>
    <t>&gt;Del. 058/2021 - saldos livres 2º semestre de 2021 - 60 MILHÕES - sendo 38.500.000,00 FONTE 150/131 - errata 001/2022</t>
  </si>
  <si>
    <t>Publicação E-book</t>
  </si>
  <si>
    <t>6.1.6</t>
  </si>
  <si>
    <t>&gt;Del. 111/2014 e aporte 006/2022</t>
  </si>
  <si>
    <t xml:space="preserve">OSC </t>
  </si>
  <si>
    <t>014/2022</t>
  </si>
  <si>
    <t>1.1</t>
  </si>
  <si>
    <t>1.2</t>
  </si>
  <si>
    <t>1.3</t>
  </si>
  <si>
    <t>Ações para as lacunas e vazios assitencais</t>
  </si>
  <si>
    <t>Ações para casas de apoio para tratamento fora de domicílio</t>
  </si>
  <si>
    <t>Ações para o SCFV, dentro das diretrizes da tipificação do serviços socioassistencais</t>
  </si>
  <si>
    <t>Ações em ênfase em desenvolvimento integral de cç e adol., incluindo pessoas com deficiência, em situação de rua, em situação  de violência, indígenas e de povos e comunidades tradicionias</t>
  </si>
  <si>
    <t>Valor complementar de R$ 231.824,64 na fonte 284</t>
  </si>
  <si>
    <t>Ações de prevenção e apoio ao tratamento saúde mental</t>
  </si>
  <si>
    <t>012/2022 cancela guarapuava</t>
  </si>
  <si>
    <t xml:space="preserve">Implementação de laboratório de informática </t>
  </si>
  <si>
    <t>Objetivo 6.1 Promover o acesso à informação e inclusão digital de crianças e adolescentes indígenas e de comunidades tradicionais do estado do Paraná</t>
  </si>
  <si>
    <t>008/2022 remanejamento</t>
  </si>
  <si>
    <t xml:space="preserve">VALORES DE EMPENHO ESTORNADOS </t>
  </si>
  <si>
    <t>Bolsa Agente de Cidadania vinculados ao Programa Centros da Juventude. Em complemento ao Empenho 22000011. Prot. 18.600.298-9</t>
  </si>
  <si>
    <t xml:space="preserve"> PI. 18.005.986-5 - 9º TERMO ADITIVO ao CA 0729/2018 GMS - Conclusão da Construção do Centro de Socioeducação/ CENSE de Piraquara,  Deliberação nº 111/2014/CEDCA, CP 0059/2016 GMS - MCO. 22000004.</t>
  </si>
  <si>
    <t>Deliberação nº 84/2020 e 29/2021 - CEDCA/PR - Programa Cartão Futuro Emergencial - PCFE. Prot. 18.979.912-8.</t>
  </si>
  <si>
    <t>Deliberação nº 84/2020 e 29/2021 - CEDCA/PR - Programa Cartão Futuro Emergencial - PCFE. Prot. 18.988.206-8.</t>
  </si>
  <si>
    <t>Deliberação nº 84/2020 e 29/2021 - CEDCA/PR - Programa Cartão Futuro Emergencial - PCFE. Prot. 18.979.400-2.</t>
  </si>
  <si>
    <t>Complemento empenho nº 21000758 - Deliberação nº 44/2021 – CEDCA/PR – Incentivo Atendimento Emergencial para Crianças, Adolescentes ameaçados de morte e suas famílias no Sistema Único de Assistência Social – SUAS.</t>
  </si>
  <si>
    <t>Deliberação nº 44/2021 – CEDCA/PR – Incentivo Atendimento Emergencial para Crianças, Adolescentes ameaçados de morte e suas famílias no Sistema Único de Assistência Social – SUAS.</t>
  </si>
  <si>
    <t>33903305</t>
  </si>
  <si>
    <t>Deliberação nº 005/2019 - CEDCA/PR - Programa Aproximando Famílias. Prot. 15.496.261-1.</t>
  </si>
  <si>
    <t>Deliberação nº 84/2020 e 29/2021 - CEDCA/PR - Programa Cartão Futuro Emergencial - PCFE. Prot. 19.019.235-0.</t>
  </si>
  <si>
    <t>Deliberação nº 84/2020 e 29/2021 - CEDCA/PR - Programa Cartão Futuro Emergencial - PCFE. Prot. 19.014.145-4.</t>
  </si>
  <si>
    <t>Deliberação nº 65/2020 e 29/2021 - CEDCA/PR - Programa Cartão Futuro - PCF. Prot. 19.014.145-4.</t>
  </si>
  <si>
    <t>Deliberação nº 84/2020 e 29/2021 - CEDCA/PR - Programa Cartão Futuro Emergencial - PCFE. Prot. 19.021.127-4.</t>
  </si>
  <si>
    <t>Deliberação nº 84/2020 e 29/2021 - CEDCA/PR - Programa Cartão Futuro Emergencial - PCFE. Prot. 19.016.441-1.</t>
  </si>
  <si>
    <t>Deliberação nº 84/2020 e 29/2021 - CEDCA/PR - Programa Cartão Futuro Emergencial - PCFE. Prot. 19.032.683-7.</t>
  </si>
  <si>
    <t>Deliberação nº 84/2020 e 29/2021 - CEDCA/PR - Programa Cartão Futuro Emergencial - PCFE. Prot. 19.043.876-7.</t>
  </si>
  <si>
    <t>Deliberação nº 84/2020 e 29/2021 - CEDCA/PR - Programa Cartão Futuro Emergencial - PCFE. Prot. 19.047.991-9.</t>
  </si>
  <si>
    <t>Deliberação nº 65/2020 e 29/2021 - CEDCA/PR - Programa Cartão Futuro - PCF. Prot. 19.047.991-9.</t>
  </si>
  <si>
    <t>Deliberação nº 84/2020 e 29/2021 - CEDCA/PR - Programa Cartão Futuro Emergencial - PCFE. Prot. 19.042.160-0.</t>
  </si>
  <si>
    <t>Deliberação nº 84/2020 e 29/2021 - CEDCA/PR - Programa Cartão Futuro Emergencial - PCFE. Prot. 19.035.861-5.</t>
  </si>
  <si>
    <t>Deliberação nº 65/2020 e 29/2021 - CEDCA/PR - Programa Cartão Futuro Emergencial - PCFE. Prot. 19.061.864-1.</t>
  </si>
  <si>
    <t>Deliberação nº 84/2020 e 29/2021 - CEDCA/PR - Programa Cartão Futuro Emergencial - PCFE. Prot. 19.056.072-4.</t>
  </si>
  <si>
    <t>Deliberação nº 65/2020 e 29/2021 - CEDCA/PR - Programa Cartão Futuro - PCF. Prot. 19.056.072-4.</t>
  </si>
  <si>
    <t>Deliberação nº 84/2020 e 29/2021 - CEDCA/PR - Programa Cartão Futuro Emergencial - PCFE. Prot. 19.056.632-3.</t>
  </si>
  <si>
    <t>Deliberação nº 84/2020 e 29/2021 - CEDCA/PR - Programa Cartão Futuro Emergencial - PCFE. Prot. 19.003.444-5.</t>
  </si>
  <si>
    <t>Deliberação nº 84/2020 e 29/2021 - CEDCA/PR - Programa Cartão Futuro Emergencial - PCFE. Prot. 19.021.854-6.</t>
  </si>
  <si>
    <t>Deliberação nº 65/2020 e 29/2021 - CEDCA/PR - Programa Cartão Futuro - PCF. Prot. 19.021.854-6.</t>
  </si>
  <si>
    <t>Deliberação nº 84/2020, 29/2021 – CEDCA/PR – Programa Cartão Futuro Emergencial – PCFE . Prot. 19.069.232-9.</t>
  </si>
  <si>
    <t>Contrato Administrativo nº 072/2021 - Projeto Arte e Ação – atividades de cultura, esporte e lazer, em formato de Oficinas e Mostras Culturais presenciais, para adolescentes que cumprem medida socioeducativa de  internação, internação provisória e semiliberdade nos Centros de Socioeducação e Casas de Semiliberdade do Estado do Paraná. Deliberação nº 21/2019 – CEDCA/PR. CP nº 01/2021. Prot. 18.216.196-9</t>
  </si>
  <si>
    <t>Contrato Administrativo nº 064/2020 - Contratação de empresa especializada para prestação de serviços, não contínuos para a execução do Projeto Karatê nas Unidades Socioeducativas. 15.794.014-7</t>
  </si>
  <si>
    <t>Deliberação nº 84/2020 e 29/2021 - CEDCA/PR - Programa Cartão Futuro Emergencial - PCFE. Prot. 19.080.105-5.</t>
  </si>
  <si>
    <t>Deliberação nº 84/2020 e 29/2021 - CEDCA/PR - Programa Cartão Futuro Emergencial - PCFE. Prot. 19.074.743-3.</t>
  </si>
  <si>
    <t>Deliberação nº 84/2020 e 29/2021 - CEDCA/PR - Programa Cartão Futuro Emergencial - PCFE. Prot. 19.082.647-3.</t>
  </si>
  <si>
    <t>Deliberação nº 84/2020 e 29/2021 - CEDCA/PR - Programa Cartão Futuro Emergencial - PCFE. Prot. 19.078.145-3.</t>
  </si>
  <si>
    <t>Deliberação nº 84/2020 e 29/2021 - CEDCA/PR - Programa Cartão Futuro Emergencial - PCFE. Prot. 19.073.029-8.</t>
  </si>
  <si>
    <t>Deliberação nº 65/2020 e 29/2021 - CEDCA/PR - Programa Cartão Futuro - PCF. Prot. 19.073.029-8.</t>
  </si>
  <si>
    <t>Deliberação nº 84/2020 e 29/2021 - CEDCA/PR - Programa Cartão Futuro Emergencial - PCFE. Prot. 19.083.186-8.</t>
  </si>
  <si>
    <t>Deliberação nº 84/2020, 29/2021 – CEDCA/PR – Programa Cartão Futuro Emergencial – PCFE. Prot. 19.082.489-6.</t>
  </si>
  <si>
    <t>Deliberação nº 84/2020 e 29/2021 - CEDCA/PR - Programa Cartão Futuro Emergencial - PCFE. Prot. 19.100.469-8.</t>
  </si>
  <si>
    <t>Deliberação nº 65/2020 e 29/2021 - CEDCA/PR - Programa Cartão Futuro - PCF. Prot. 19.100.469-8.</t>
  </si>
  <si>
    <t>Termo de Fomento nº 009/2022. Edital de Chamamento nº 07/2021 – Projeto Preparação de Famílias, Crianças e Adolescentes para Adoção e de Apadrinhamento Afetivo. CUSTEIO. Deliberação nº 052/2020/CEDCA. Protocolo 18.629.614-1</t>
  </si>
  <si>
    <t>Deliberação nº 84/2020 e 29/2021 – CEDCA/PR – Programa Cartão Futuro Emergencial – PCFE. Prot. 19.113.598-3</t>
  </si>
  <si>
    <t>Deliberação nº 65/2020 e 29/2021 – CEDCA/PR – Programa Cartão Futuro - PCF. Prot. 19.113.598-3</t>
  </si>
  <si>
    <t>Deliberação nº 84/2020 e 29/2021 – CEDCA/PR – Programa Cartão Futuro Emergencial – PCFE. Prot. 19.107.298-7.</t>
  </si>
  <si>
    <t>Deliberação nº 65/2020 e 29/2021 – CEDCA/PR – Programa Cartão Futuro – PCF. Prot. 19.107.298-7.</t>
  </si>
  <si>
    <t>JUNHO</t>
  </si>
  <si>
    <t>041/2021</t>
  </si>
  <si>
    <t>22000133</t>
  </si>
  <si>
    <t>PAGTO ABRIL/22 - DESPACHO 597/202-DAS/SEJUF - Bolsa Agente de Cidadania vinculados ao Programa Centros da Juventude. Em complemento ao Empenho 22000011. Prot. 18.600.298-9</t>
  </si>
  <si>
    <t>22000083</t>
  </si>
  <si>
    <t>PGTO DESPACHO Nº: 28/2022 SEJUF/DET/CPP REF 05/2022 - Deliberação nº 84/2020 e 29/2021 - Programa Cartão Futuro Emergencial - PCFE. Prot. 18.895.692-0.</t>
  </si>
  <si>
    <t>22000101</t>
  </si>
  <si>
    <t>PGTO DESPACHO Nº: 27/2022 - SEJUF/DET/CPP REF 04 E 05/2022  Deliberação nº 84/2020 e 29/2021 - CEDCA/PR - Programa Cartão Futuro Emergencial - PCFE.  Prot. 18.932.209-7.</t>
  </si>
  <si>
    <t>22000114</t>
  </si>
  <si>
    <t>PGTO DESPACHO Nº: 38/2022 - SEJUF/DET/CPP REF 04 E 05/2022  Deliberação nº 84/2020 e 29/2021 - CEDCA/PR - Programa Cartão Futuro Emergencial - PCFE. Prot. 18.929.499-9.</t>
  </si>
  <si>
    <t>22000084</t>
  </si>
  <si>
    <t>PGTO DESPACHO Nº:18/2022 - SEJUF/DET/CPP REF 04 E 05/2022 Deliberação nº 84/2020 e 29/2021 - CEDCA/PR - Programa Cartão Futuro Emergencial - PCFE. Prot. 18.923.778-2.</t>
  </si>
  <si>
    <t>22000109</t>
  </si>
  <si>
    <t>PGTO DESPACHO Nº: 35/2022 - SEJUF/DET/CPP REF 04 E 05/2022  Deliberação nº 84/2020 e 29/2021 - CEDCA - Programa Cartão Futuro Emergencial - PCFE. Prot. 18.957.729-0.</t>
  </si>
  <si>
    <t>22000086</t>
  </si>
  <si>
    <t>PGTO DESPACHO Nº: 09/2022 - SEJUF/DET/CPP REF 05/2022 Deliberação nº 84/2020 e 29/2021 - CEDCA/PR - Programa Cartão Futuro Emergencial - PCFE. Prot. 18.922.929-1.</t>
  </si>
  <si>
    <t>22000096</t>
  </si>
  <si>
    <t>PGTO DESPACHO Nº: 30/2022 - SEJUF/DET/CPP REF  05/2022 Deliberação nº 84/2020 e 29/2021 - CEDCa - Programa Cartão Futuro Emergencial - PCFE. Prot. 18.931.855-3</t>
  </si>
  <si>
    <t>22000088</t>
  </si>
  <si>
    <t>PGTO CONFORME DESPACHO Nº: 14/2022 - SEJUF/DET/CPP REF MAIO FIA - Deliberação nº 84/2020 e 29/2021 - CEDCA - Programa Cartão Futuro Emergencial - PCFE. Prot. 18.894.822-7.</t>
  </si>
  <si>
    <t>22000097</t>
  </si>
  <si>
    <t>PGTO DESPACHO Nº: 23/2022 - SEJUF/DET/CPP REF 05/2022 Deliberação nº 84/2020 e 29/2021 - CEDCa - Programa Cartão Futuro Emergencial - PCFE. Prot. 18.945.774-0</t>
  </si>
  <si>
    <t>22000089</t>
  </si>
  <si>
    <t>PGTO DESPACHO Nº:15/2022 - SEJUF/DET/CPP REF  05/2022 Deliberação nº 84/2020 e 29/2021 - CEDCA - Programa Cartão Futuro Emergencial - PCFE. Prot. 18.894.035-8.</t>
  </si>
  <si>
    <t>22000095</t>
  </si>
  <si>
    <t>PGTO DESPACHO Nº: 29/2022 - SEJUF/DET/CPP REF 05/2022 Deliberação nº 84/2020 e 29/2021 - CEDCa - Programa Cartão Futuro Emergencial - PCFE. Prot. 18.930.194-4.</t>
  </si>
  <si>
    <t>PGTO DESPACHO Nº: 02-B/2022 - SEJUF/DET/CPP REF 05/2022 Deliberação nº 65/2020 e 029/2021 – CEDCA/PR – Programa Cartão Futuro. Prot. 18.854.099-6</t>
  </si>
  <si>
    <t>PGTO DESPACHO Nº: 13-B/2022 - SEJUF/DET/CPP REF 05/2022 Deliberação nº 65/2020 e 29/2021 - Programa Cartão Futuro. Prot. 18.844.717-1.</t>
  </si>
  <si>
    <t>22000076</t>
  </si>
  <si>
    <t>PGTO DESPACHO Nº:44/2022 - SEJUF/DET/CPP REF 04 E 05/2022 .Deliberação nº 84/2020 e 29/2021 – CEDCA/PR – Programa Cartão Futuro Emergencial - PCFE. Prot. 18.906.842-5.</t>
  </si>
  <si>
    <t>22000113</t>
  </si>
  <si>
    <t>PGTO DESPACHO Nº:57/2022 - SEJUF/DET/CPP REF 05/2022 Deliberação nº 84/2020 e 29/2021 - CEDCA - Programa Cartão Futuro Emergencial - PCFE. Prot. 18.947.230-7</t>
  </si>
  <si>
    <t>22000129</t>
  </si>
  <si>
    <t>PGTO DESPACHO Nº:62/2022 - SEJUF/DET/CPP REF 05/2022 .Deliberação nº 84/2020 e 29/2021 - CEDCA/PR - Programa Cartão Futuro Emergencial - PCFE. Prot. 18.969.115-7.</t>
  </si>
  <si>
    <t>22000104</t>
  </si>
  <si>
    <t>PGTO DESPACHO Nº:56/2022 - SEJUF/DET/CPP REF 05/2022 Deliberação nº 84/2020 e 29/2021 - CEDCA/PR - Programa Cartão Futuro Emergencial - PCFE. Prot. 18.926.587-5.</t>
  </si>
  <si>
    <t>PGTO DESPACHO Nº: 01-B/2022 - SEJUF/DET/CPP REF 05/2022 Deliberação nº 65/2020 e 029/2021 – CEDCA/PR – Programa Cartão Futuro. Prot. 18.890.783-0</t>
  </si>
  <si>
    <t>22000110</t>
  </si>
  <si>
    <t>PGTO DESPACHO Nº: 40/2022 - SEJUF/DET/CPP REF 05/2022 Deliberação nº 84/2020 e 29/2021 - CEDCA - Programa Cartão Futuro Emergencial - PCFE. Prot. 18.960.985-0.</t>
  </si>
  <si>
    <t>22000107</t>
  </si>
  <si>
    <t>PGTO DESPACHO Nº: 46/2022 - SEJUF/DET/CPP REF 05/2022 Deliberação nº 84/2020 e 29/2021 - CEDCA - Programa Cartão Futuro Emergencial - PCFE. Prot. 18.973.291-0.</t>
  </si>
  <si>
    <t>22000126</t>
  </si>
  <si>
    <t>PGTO DESPACHO Nº: 49/2022 - SEJUF/DET/CPP REF 05/2022 Deliberação nº 84/2020 e 29/2021 - CEDCA/PR - Programa Cartão Futuro Emergencial - PCFE. Prot. 18.976.361-1</t>
  </si>
  <si>
    <t>22000106</t>
  </si>
  <si>
    <t>PGTO DESPACHO Nº: 47/2022 - SEJUF/DET/CPP REF  05/2022  Deliberação nº 84/2020 e 29/2021 - CEDCA - Programa Cartão Futuro Emergencial - PCFE. Prot. 18.969.135-1.</t>
  </si>
  <si>
    <t>22000078</t>
  </si>
  <si>
    <t>PGTO DESPACHO Nº: 21/2022 - SEJUF/DET/CPP REF 04 E 05/2022 Deliberação nº 84/2020 e 29/2021 – CEDCA/PR - Programa Cartão Futuro Emergencial - PCFE. Prot. 18.903.889-5.</t>
  </si>
  <si>
    <t>22000123</t>
  </si>
  <si>
    <t>PGTO DESPACHO Nº: 50/2022 - SEJUF/DET/CPP REF  05/2022 Deliberação nº 84/2020 e 29/2021 - CEDCA/PR - Programa Cartão Futuro Emergencial - PCFE. Prot. 18.978.490-2.</t>
  </si>
  <si>
    <t>22000124</t>
  </si>
  <si>
    <t>PGTO DESPACHO Nº: 54/2022 - SEJUF/DET/CPP REF  05/2022 Deliberação nº 84/2020 e 29/2021 - CEDCA/PR - Programa Cartão Futuro Emergencial - PCFE. Prot. 18.980.435-0.</t>
  </si>
  <si>
    <t>22000125</t>
  </si>
  <si>
    <t>PGTO DESPACHO Nº: 55/2022 - SEJUF/DET/CPP REF  05/2022 Deliberação nº 84/2020 e 29/2021 - Programa Cartão Futuro Emergencial - PCFE. Prot. 18.972.618-0.</t>
  </si>
  <si>
    <t>22000130</t>
  </si>
  <si>
    <t>PGTO DESPACHO Nº:59/2022 - SEJUF/DET/CPP REF 05/2022 Deliberação nº 84/2020 e 29/2021 - CEDCA/PR - Programa Cartão Futuro Emergencial - PCFE. Prot. 19.001.617-0.</t>
  </si>
  <si>
    <t>22000103</t>
  </si>
  <si>
    <t>PGTO DESPACHO Nº: 22/2022 - SEJUF/DET/CPP REF  05/2022 Deliberação nº 84/2020 e 29/2021 - CEDCA/PR - Programa Cartão Futuro Emergencial - PCFE. Prot. 18.929.484-0.</t>
  </si>
  <si>
    <t>22000080</t>
  </si>
  <si>
    <t>PGTO DESPACHO Nº: 11/2022 - SEJUF/DET/CPP REF  05/2022 Deliberação nº 84/2020 e 29/2021 – CEDCA/PR –  Programa Cartão Futuro Emergencial - PCFE. Prot. 18.917.508-6.</t>
  </si>
  <si>
    <t>22000116</t>
  </si>
  <si>
    <t>PGTO DESPACHO Nº:51/2022 - SEJUF/DET/CPP REF 05/2022 Deliberação nº 84/2020 e 29/2021 - CEDCA/PR - Programa Cartão Futuro Emergencial - PCFE. Prot. 18.917.824-7.</t>
  </si>
  <si>
    <t>22000003</t>
  </si>
  <si>
    <t>REDE NACIONAL DE APRENDIZAGEM,</t>
  </si>
  <si>
    <t>PG NF 139500 - PD 18.925.284-6 - Ref providencias adm inciais Contrato Administrativo nº 061/2020 - Execução integral do Programa Estadual de Aprendizagem - 17.151.995-0</t>
  </si>
  <si>
    <t>22000144</t>
  </si>
  <si>
    <t>SECRETARIA DE ESTADO DA JUSTIC</t>
  </si>
  <si>
    <t>Pagto atender  Programa Aproximando Famílias - Passagens - Deliberação nº 005/2019 - CEDCA/PR - Prot. 15.496.261-1.</t>
  </si>
  <si>
    <t>22000087</t>
  </si>
  <si>
    <t>EXTRAINOX INDUSTRIA E COMERCIO</t>
  </si>
  <si>
    <t>PGTO DESPACHO Nº: 10/2022 - SEJUF/DET/CPP REF 04 E 05/2022  Deliberação nº 84/2020 e 29/2021 - CEDCA/PR - Programa Cartão Futuro Emergencial - PCFE. Prot. 18.896.417-6.</t>
  </si>
  <si>
    <t>22000098</t>
  </si>
  <si>
    <t>PGTO DESPACHO Nº: 32/2022 - SEJUF/DET/CPP REF 05/2022 Deliberação nº 84/2020 e 29/2021 - CEDCA/PR - Programa Cartão Futuro Emergencial - PCFE. Prot. 18.930.488-9.</t>
  </si>
  <si>
    <t>22000127</t>
  </si>
  <si>
    <t>PGTO DESPACHO Nº: 61/2022 - SEJUF/DET/CPP REF 05/2022 Deliberação nº 84/2020 e 29/2021 - CEDCA/PR - Programa Cartão Futuro Emergencial - PCFE. Prot. 18.992.685-5.</t>
  </si>
  <si>
    <t>22000108</t>
  </si>
  <si>
    <t>PGTO DESPACHO Nº: 37/2022 - SEJUF/DET/CPP REF 05/2022 Deliberação nº 84/2020 e 29/2021 - CEDCA - Programa Cartão Futuro Emergencial - PCFE. Prot. 18.974.108-1.</t>
  </si>
  <si>
    <t>22000132</t>
  </si>
  <si>
    <t>PGTO DESPACHO Nº: 65/2022 - SEJUF/DET/CPP REF 05/2022 Deliberação nº 84/2020 e 29/2021 - CEDCA/PR - Programa Cartão Futuro Emergencial - PCFE. Prot. 19.005.672-4.</t>
  </si>
  <si>
    <t>22000077</t>
  </si>
  <si>
    <t>PGTO DESPACHO Nº: 19/2022 - SEJUF/DET/CPP REF 05/2022 Deliberação nº 84/2020 e 29/2021 – CEDCA/PR - Programa Cartão Futuro Emergencial - PCFE. Prot. 18.903.225-0.</t>
  </si>
  <si>
    <t>22000136</t>
  </si>
  <si>
    <t>PGTO DESPACHO Nº: 662022 - SEJUF/DET/CPP REF 04 E 05/2022 Deliberação nº 84/2020 e 29/2021 - CEDCA/PR - Programa Cartão Futuro Emergencial - PCFE. Prot. 18.988.206-8.</t>
  </si>
  <si>
    <t>22000137</t>
  </si>
  <si>
    <t>PGTO DESPACHO Nº: 67/2022 - SEJUF/DET/CPP REF 05/2022 Deliberação nº 84/2020 e 29/2021 - CEDCA/PR - Programa Cartão Futuro Emergencial - PCFE. Prot. 18.979.400-2.</t>
  </si>
  <si>
    <t>22000128</t>
  </si>
  <si>
    <t>PGTO DESPACHO Nº: 582022 - SEJUF/DET/CPP REF 05/2022  Deliberação nº 84/2020 e 29/2021 - CEDCA/PR - Programa Cartão Futuro Emergencial - PCFE. Prot. 18.979.084-8.</t>
  </si>
  <si>
    <t>22000135</t>
  </si>
  <si>
    <t>PGTO DESPACHO Nº: 68/2022 - SEJUF/DET/CPP REF 05/2022 Deliberação nº 84/2020 e 29/2021 - CEDCA/PR - Programa Cartão Futuro Emergencial - PCFE. Prot. 18.979.912-8.</t>
  </si>
  <si>
    <t>22000120</t>
  </si>
  <si>
    <t>PGTO DESPACHO Nº: 42/2022 - SEJUF/DET/CPP REF 04 E 05/2022 Deliberação nº 84/2020 e 29/2021 - CEDCA/PR - Programa Cartão Futuro Emergencial - PCFE. Prot. 18.955.067-7.</t>
  </si>
  <si>
    <t>22000085</t>
  </si>
  <si>
    <t>PGTO DESPACHO Nº: 63/2022 - SEJUF/DET/CPP REF 05/2022  Deliberação nº 84/2020 e 29/2021 - CEDCA/PR - Programa Cartão Futuro Emergencial - PCFE. Prot. 18.915.367-8.</t>
  </si>
  <si>
    <t>21000320</t>
  </si>
  <si>
    <t>FMDCA . INAJA</t>
  </si>
  <si>
    <t>PG CFE DESPACHO 38/22 -GESTÃO DE FUNDOS - PD 18.213.253-5 -  Ações para Crianças e Adolescentes que sofreram impactos em virtude da Pandemia da SARS - COVID 19. Deliberação nº 43/2021 CEDCA.</t>
  </si>
  <si>
    <t>21000197</t>
  </si>
  <si>
    <t>FMDCA . ITAIPULANDIA</t>
  </si>
  <si>
    <t>PG CFE DESPACHO 38/22 -GESTÃO DE FUNDOS - PD 18.213.253-5 -   Ações para Crianças e Adolescentes que sofreram impactos em virtude da Pandemia da SARS - COVID 19. Deliberação nº 43/2021 CEDCA.</t>
  </si>
  <si>
    <t>21000440</t>
  </si>
  <si>
    <t>FMDCA . PORTO RICO</t>
  </si>
  <si>
    <t>22000090</t>
  </si>
  <si>
    <t>PGTO DESPACHO Nº: 16/2022/DET/CPP REF ABRI-MAI2022 Deliberação nº 84/2020 e 29/2021 - CEDCa - Programa Cartão Futuro Emergencial - PCFE. Prot. 18.923.934-3.</t>
  </si>
  <si>
    <t>22000145</t>
  </si>
  <si>
    <t>IRMAOS MUFFATO E CIA LTDA</t>
  </si>
  <si>
    <t>PGTO DESPACHO Nº:71/2022– SEJUF/DET/CPP REF FEV A ABRIL 2022  Deliberação nº 84/2020 e 29/2021 - CEDCA/PR - Programa Cartão Futuro Emergencial - PCFE. Prot. 19.019.235-0.</t>
  </si>
  <si>
    <t>22000117</t>
  </si>
  <si>
    <t>PGTO DESPACHO Nº:73/2022– SEJUF/DET/CPP REF MAIO/2022  FIA Deliberação nº 84/2020 e 29/2021 - CEDCa/PR - Programa Cartão Futuro Emergencial - PCFE. Prot. 18.918.342-9.</t>
  </si>
  <si>
    <t>22000148</t>
  </si>
  <si>
    <t>PGTO DESPACHO Nº:78/2022– SEJUF/DET/CPP REF MAI2022  FIA Deliberação nº 84/2020 e 29/2021 - CEDCA/PR - Programa Cartão Futuro Emergencial - PCFE. Prot. 19.021.127-4.</t>
  </si>
  <si>
    <t>22000150</t>
  </si>
  <si>
    <t>PGTO DESPACHO Nº:74/2022– SEJUF/DET/CPP  MAIO/2022  FIA Deliberação nº 84/2020 e 29/2021 - CEDCA/PR - Programa Cartão Futuro Emergencial - PCFE. Prot. 19.032.683-7.</t>
  </si>
  <si>
    <t>22000155</t>
  </si>
  <si>
    <t>FAGUNDEZ DISTRIBUICAO LTDA</t>
  </si>
  <si>
    <t>PGTO DESPACHO Nº:76/2022– SEJUF/DET/CPP REF FEV -MAR -ABRIL 2022  FIA Deliberação nº 84/2020 e 29/2021 - CEDCA/PR - Programa Cartão Futuro Emergencial - PCFE. Prot. 19.035.861-5.</t>
  </si>
  <si>
    <t>22000154</t>
  </si>
  <si>
    <t>PGTO DESPACHO Nº:79/2022– SEJUF/DET/CPP REF MAIO 2022   FIA Deliberação nº 84/2020 e 29/2021 - CEDCA/PR - Programa Cartão Futuro Emergencial - PCFE. Prot. 19.042.160-0.</t>
  </si>
  <si>
    <t>PG NF 408 - CENSE TOLEDO - OFICINA DE MUSICA - PERIODO 19 A 31/01/22 - PD 18.743.587-0 - CA 073/21 - Projeto Arte e Ação. Prot. 18.216.221-3</t>
  </si>
  <si>
    <t>TOLEDO . PREFEITURA MUNICIPAL</t>
  </si>
  <si>
    <t>PG NF 318 - CENSE LARANJEIRAS DO SUL - PERIODO 19 A 31/01/22 - PD 18.707.517-3 - CA 073/2021 - Projeto Arte e Ação – Prot. 18.216.221-3</t>
  </si>
  <si>
    <t>LARANJEIRAS DO SUL . PREF. MUN</t>
  </si>
  <si>
    <t>PG NF 288 - 10ª MEDIÇÃO - PD 19.062.289-4 - Construção da Casa de Semiliberdade Feminina de Curitiba - CP nº 0086/2020. TCTF 009/2021, PI.15.794.451-7 - MCO 21000010.</t>
  </si>
  <si>
    <t>22000100</t>
  </si>
  <si>
    <t>PGTO DESPACHO Nº:72/2022– SEJUF/DET/CPP REF MAIO 2022 FIA Deliberação nº 84/2020 e 29/2021 - CEDCA/PR - Programa Cartão Futuro Emergencial - PCFE. Prot. 18.933.071-5.</t>
  </si>
  <si>
    <t>22000149</t>
  </si>
  <si>
    <t>ASSOCIACAO BENEFICENTE CURITIB</t>
  </si>
  <si>
    <t>PGTO DESPACHO Nº:77/2022– SEJUF/DET/CPP FIA REF OUT,NOV,DEZ 2021  Deliberação nº 84/2020 e 29/2021 - CEDCA/PR - Programa Cartão Futuro Emergencial - PCFE. Prot. 19.016.441-1.</t>
  </si>
  <si>
    <t>22000151</t>
  </si>
  <si>
    <t>PGTO DESPACHO Nº:81/2022– SEJUF/DET/CPP REF Maio 2022 FIA Deliberação nº 84/2020 e 29/2021 - CEDCA/PR - Programa Cartão Futuro Emergencial - PCFE. Prot. 19.043.876-7.</t>
  </si>
  <si>
    <t>PGTO NF 2022133 REF 03/2022 CENSE FAZENDA RIO GRANDE  PROT 18.803.285-0 - Contrato Administrativo nº 071/2021 - Projeto Arte e Ação – atividades de cultura, esporte e lazer, em formato de Oficinas e Mostras Culturais presenciais, para adolescentes que cumprem medida  socioeducativa de internação, internação provisória e semiliberdade nos Centros de Socioeducação e  Casas de Semiliberdade do Estado do Paraná. Deliberação nº 21/2019 – CEDCA/PR. CP nº 01/2021. Prot. 18.216.151-9</t>
  </si>
  <si>
    <t>22000072</t>
  </si>
  <si>
    <t>ASSOCIAÇÃO LM ALMEIDA</t>
  </si>
  <si>
    <t>PAGTO PARCELA UNICA - Edital de Chamamento Público nº 07/2021 – Projeto Atendimento Terapêutico a Crianças e Adolescentes Vítimas de Abuso e Exploração Sexual. Termo de Fomento 006/2022.Custeio. Prot. 18.341.768-1.</t>
  </si>
  <si>
    <t>22000027</t>
  </si>
  <si>
    <t>ASSOCIACAO ITA WEGMAN</t>
  </si>
  <si>
    <t>PAGTO PARCELA UNICA - Termo de Fomento nº 001/2022 - Edital de Chamamento Público nº 07/2021 – Projeto Criança Semente. Custeio. Prot. 18.287.818-9.</t>
  </si>
  <si>
    <t>PGTO NF 202288 REF 03/2022 CENSE JOANA RICHA PROT 18.800.604- 3 -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</si>
  <si>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22000025</t>
  </si>
  <si>
    <t>GRUPO IRMA SHEILLA</t>
  </si>
  <si>
    <t>PAGTO REF. Termo de Fomento nº 002/2022 - Edital de Chamamento Público nº 07/2021 – Projeto Pequeno Semelhante em Ação. Custeio. Prot. 18.287.863-4</t>
  </si>
  <si>
    <t>22000026</t>
  </si>
  <si>
    <t>PAGTO REF. Termo de Fomento nº 002/2022 - Edital de Chamamento Público nº 07/2021 – Projeto Pequeno Semelhante em Ação. Investimento. Prot. 18.287.863-4</t>
  </si>
  <si>
    <t xml:space="preserve">PGTO NF 202237  REF 19/01/2022 A 31/01/2022 CENSE PONTA GROSSA PROT 18.655.635-6 - Contrato Administrativo nº 064/2020 - Contratação de empresa especializada para prestação deserviços, não contínuos para a execução do Projeto Karatê nas Unidades Socioeducativas. 15.794.014-7 </t>
  </si>
  <si>
    <t>22000156</t>
  </si>
  <si>
    <t xml:space="preserve"> BRUXELAS COMERCIO DE ALIMENTO</t>
  </si>
  <si>
    <t>PGTO DESPACHO Nº:83/2022– SEJUF/DET/CPP REF SET 2021 A MAI 2022 FIA Deliberação nº 65/2020 e 29/2021 - CEDCA/PR - Programa Cartão Futuro Emergencial - PCFE. Prot. 19.061.864-1.</t>
  </si>
  <si>
    <t>21000150</t>
  </si>
  <si>
    <t>GPAC COMUNICACAO INTEGRADA LTD</t>
  </si>
  <si>
    <t>PGTO NF 40511 PROT 18.533.845-2 - TOLEDO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</si>
  <si>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40512 PROT 18.533.845-2 -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</si>
  <si>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40513 PROT 18.533.845-2 -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</si>
  <si>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40514 PROT 18.533.845-2 -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</si>
  <si>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40590 PROT 18.533.845-2 -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</si>
  <si>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40591 PROT 18.533.845-2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</si>
  <si>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41208 - PADV 7039 - PD 18.627.157-2 -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</si>
  <si>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40506 - PD 18.533.835-5 - PADV 7039 - Termo de Cooperação Técnico-Financeira 003/2021 com a Secretaria de Estado da Comunicação Social e Cultura, referente ao Projeto de divulgação dos Programas Cartão Futuro e Cartão Futuro Emergencial. Prot. 17.923.192-1. AÇÕES DE COMUNICAÇÃO - CARTÃO FUTURO</t>
  </si>
  <si>
    <t>PG NF 40508 - PD 18.533.835-5 - PADV 7039 -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</si>
  <si>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40509 - PD 18.533.835-5 - PADV 7039 - Termo de Cooperação Técnico-Financeira 003/2021 com a Secretaria de Estado da Comunicação Social e Cultura, referente ao Projeto de divulgação dos Programas Cartão Futuro e Cartão Futuro Emergencial. Prot. 17.923.192-1.AÇÕES DE COMUNICAÇÃO - CARTÃO FUTURO</t>
  </si>
  <si>
    <t>PG NF 40510 - PD 18.533.835-5 - PADV 7039 - Termo de Cooperação Técnico-Financeira 003/2021 com a Secretaria de Estado da Comunicação Social e Cultura, referente ao Projeto de divulgação dos Programas Cartão Futuro e Cartão Futuro Emergencial. Prot. 17.923.192-1.AÇÕES DE COMUNICAÇÃO - CARTÃO FUTURO</t>
  </si>
  <si>
    <t>21000149</t>
  </si>
  <si>
    <t>PGTO NF 40762 PROT 18.543.685-3 -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7038</t>
  </si>
  <si>
    <t>PGTO NF 40853  PROT 18.543.685-3 -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7038</t>
  </si>
  <si>
    <t>PGTO NF 40854  PROT 18.543.685-3 -Termo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7038</t>
  </si>
  <si>
    <t>PGTO NF 40855  PROT 18.543.685-3 -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7038</t>
  </si>
  <si>
    <t>PGTO NF 40856  PROT 18.543.685-3 -Termo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7038</t>
  </si>
  <si>
    <t>PGTO NF 41524 PROT 18.655.982-7 -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</si>
  <si>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41097 PROT. 18.609.903-6 -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</si>
  <si>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NF41880 - PD 18.733.676-7 -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</si>
  <si>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PGTO NF 2022/56050 PROT 18.521.509-1 -  Contrato Administrativo nº 83/2021 - Prestação de serviço especializado na administração, gerenciamento, emissão, distribuição e fornecimento de cartão eletrônico para implementação do Programa Estadual de Transferência de Renda - PETR. PE nº 004/2021. Prot. 18.194.552-4.</t>
  </si>
  <si>
    <t>21000129</t>
  </si>
  <si>
    <t xml:space="preserve">PGTO NF 38850 - PD 18.313.105-2 -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6637 </t>
  </si>
  <si>
    <t>21000148</t>
  </si>
  <si>
    <t>PGTO NF 41089 PROT. 18.609.578-2 -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</si>
  <si>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21000130</t>
  </si>
  <si>
    <t>PG NF 38849 - PD 18.313..251-2 -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6638</t>
  </si>
  <si>
    <t>PGTO NFSE 41211 PROT 18.627.170-0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</si>
  <si>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42454 - PD 18.817.883-9 -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</si>
  <si>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41090 - PADV 7037 - PD 18.609.589-8 -Termo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</si>
  <si>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22000146</t>
  </si>
  <si>
    <t>GHELERE TRANSPORTES LTDA</t>
  </si>
  <si>
    <t>PGTO DESPACHO Nº:82/2022– SEJUF/DET/CPP REF DEZ 2021 A FEV 2022 FIA Deliberação nº 84/2020 e 29/2021 - CEDCA/PR - Programa Cartão Futuro Emergencial - PCFE. Prot. 19.014.145-4.</t>
  </si>
  <si>
    <t>22000147</t>
  </si>
  <si>
    <t>PGTO DESPACHO Nº:82/2022– SEJUF/DET/CPP REF NOV 2021 A ABR 2022 FIA Deliberação nº 65/2020 e 29/2021 - CEDCA/PR - Programa Cartão Futuro - PCF. Prot. 19.014.145-4.</t>
  </si>
  <si>
    <t>22000157</t>
  </si>
  <si>
    <t>BRUXELAS COMERCIO DE ALIMENTOS</t>
  </si>
  <si>
    <t>PGTO DESPACHO Nº:85/2022– SEJUF/DET/CPP REF JUN A AGO 2021 Deliberação nº 84/2020 e 29/2021 - CEDCA/PR - Programa Cartão Futuro Emergencial - PCFE. Prot. 19.056.072-4.</t>
  </si>
  <si>
    <t>PGTO DESPACHO Nº:85/2022– SEJUF/DET/CPP REF SET A NOV 2021 FIA  Deliberação nº 84/2020 e 29/2021 - CEDCA/PR - Programa Cartão Futuro Emergencial - PCFE. Prot. 19.056.072-4.</t>
  </si>
  <si>
    <t>22000158</t>
  </si>
  <si>
    <t>PGTO DESPACHO Nº:85/2022– SEJUF/DET/CPP REF JUL A NOV 2021 FIA Deliberação nº 65/2020 e 29/2021 - CEDCA/PR - Programa Cartão Futuro - PCF. Prot. 19.056.072-4.</t>
  </si>
  <si>
    <t>PGTO DESPACHO Nº:85/2022– SEJUF/DET/CPP REF SET 2021 A MAI 2022 FIA  Deliberação nº 65/2020 e 29/2021 - CEDCA/PR - Programa Cartão Futuro - PCF. Prot. 19.056.072-4.</t>
  </si>
  <si>
    <t>PGTO DESPACHO Nº:85/2022– SEJUF/DET/CPP REF SET 2021 A MAR 2022 FIA Deliberação nº 65/2020 e 29/2021 - CEDCA/PR - Programa Cartão Futuro - PCF. Prot. 19.056.072-4.</t>
  </si>
  <si>
    <t>PGTO NF 39084 PRO. 18.337.828-7 -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</si>
  <si>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39085 PRO. 18.337.828-7 -Termo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</si>
  <si>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39086 PRO. 18.337.828-7 -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</si>
  <si>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39087 PRO. 18.337.828-7 -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</si>
  <si>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39092 PRO. 18.337.828-7 -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</si>
  <si>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21000543</t>
  </si>
  <si>
    <t>PGTO NF 40689 PROT. 18.537.338-0 -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7366</t>
  </si>
  <si>
    <t>PGTO NF 41878 PROT. 18.733.651-1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</si>
  <si>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41941 PROT. 18.739.420-1 -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</si>
  <si>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40758 PROT. 18.543.677-2 -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</si>
  <si>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 xml:space="preserve">PGTO NF 39694 PROT. 18.406.009-4 -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6637 </t>
  </si>
  <si>
    <t>21000147</t>
  </si>
  <si>
    <t>PG NF 39046 - PD 18.331.428-9 -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7036</t>
  </si>
  <si>
    <t>PGTO NFSE 41086 Protocolo 18.609.518-9 -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</si>
  <si>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42572 - PD 18.944.951-8 -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</si>
  <si>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NF. 41999 (PROT. 18.746.709-8)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</si>
  <si>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 42169 -  Prot. 18.817.838-3.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</si>
  <si>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41521 - PD 18.655.906-1 -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</si>
  <si>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Pagto NF 42212 -  Prot. 18.822.434-2.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</si>
  <si>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NF. 42235 (PROT. 18.828.779-4)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</si>
  <si>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38848 - PD 18.313.154-0 -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6638</t>
  </si>
  <si>
    <t>Pagto NF 42236 -  Prot. 18.828.803-0.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</si>
  <si>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21000135</t>
  </si>
  <si>
    <t>PG NF 39047 - PD 18.331.460-2 -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6764</t>
  </si>
  <si>
    <t>PAGTO NF. 42186 (PROT. 18.822.348-6 -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7037</t>
  </si>
  <si>
    <t>PAGTO NF. 42167 (PROT. 18.817.779-4)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</si>
  <si>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39457 - PD 18.402.744-5 -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</si>
  <si>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39458 - PD 18.402.744-5 -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</si>
  <si>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NF. 41557 (PROT. 18.659.632-3)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</si>
  <si>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Pagto NF 42468 -  Prot. 18.882.903-1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</si>
  <si>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Pagto NF 41668 -  Prot. 18.698.903-1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</si>
  <si>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41221 - PD 18.627.146-7 -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7037</t>
  </si>
  <si>
    <t>Pagto NF 42341 -  Prot. 18.866.674-4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</si>
  <si>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39445 - PD 18.402.717-8 -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</si>
  <si>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NF. 41212 PROT. 18.627.174-2 -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</si>
  <si>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PG NF 39446 - PD 18.402.717-8 -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</si>
  <si>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39447 - PD 18.402.717-8 -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</si>
  <si>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39448 - PD 18.402.717-8 -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</si>
  <si>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39450 - PD 18.402.717-8 -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</si>
  <si>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NF. 41518 - PROT. 18.655.840-5 -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7037</t>
  </si>
  <si>
    <t>PAGTO NF. 41860 - PROT.18.733.638-4 -Termo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</si>
  <si>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PG NF 39550 - PD 18.404.106-5 -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</si>
  <si>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39551 - PD 18.404.106-5 -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</si>
  <si>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39552 - PD 18.404.106-5 -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</si>
  <si>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39553 - PD 18.404.106-5 -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</si>
  <si>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39554 - PD 18.404.106-5 -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</si>
  <si>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39555 - PD 18.404.106-5 -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</si>
  <si>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NF. 41520 - PROT. 18.655.892-8 -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</si>
  <si>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PAGTO NF. 41339 - PROT. 18.642.463-8 -Termo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7037</t>
  </si>
  <si>
    <t>PG NF 39400 - PD 18.393.969-6 -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7036</t>
  </si>
  <si>
    <t>PG NF 41092 - PD 18.609.648-7 - FLS 3 MOV 3 -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</si>
  <si>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39417 PRO. 18.393.991-2 -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</si>
  <si>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39418 PRO. 18.393.991-2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</si>
  <si>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39419 PRO. 18.393.991-2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</si>
  <si>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39420 PRO. 18.393.991-2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</si>
  <si>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39421 PRO. 18.393.991-2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</si>
  <si>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39608 PROT 18.406.112-0 -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</si>
  <si>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39609 PROT 18.406.112-0 -Termo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</si>
  <si>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39610 PROT 18.406.112-0 -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</si>
  <si>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39611 PROT 18.406.112-0 -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</si>
  <si>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39612 PROT 18.406.112-0 -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</si>
  <si>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39613 PROT 18.406.112-0 -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</si>
  <si>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41091 - PD 18.609.606-1 FLS 3 MOV 3  -Termo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</si>
  <si>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38938 PROT. 18.322.597-9 -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6764</t>
  </si>
  <si>
    <t>PGTO NF 38939 PROT. 18.322.597-9 -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6764</t>
  </si>
  <si>
    <t>PGTO NF 38941 PROT. 18.322.597-9 -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6764</t>
  </si>
  <si>
    <t>PGTO NF 38942 PROT. 18.322.597-9 -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6764</t>
  </si>
  <si>
    <t>PGTO NF 38943 PROT. 18.322.597-9 -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6764</t>
  </si>
  <si>
    <t>PGTO NF 38933  PROT. 18.327.766-9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7036</t>
  </si>
  <si>
    <t>PGTO NF 38934  PROT. 18.327.766-9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7036</t>
  </si>
  <si>
    <t>PGTO NF 38935  PROT. 18.327.766-9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7036</t>
  </si>
  <si>
    <t>PGTO NF 38936  PROT. 18.327.766-9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7036</t>
  </si>
  <si>
    <t>PGTO NF 38937  PROT. 18.327.766-9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7036</t>
  </si>
  <si>
    <t>PGTO NF 42001  PROT. 18.746.725-0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</si>
  <si>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42017  PROT. 18.750.431-7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</si>
  <si>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42019  PROT. 18.750.512-7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</si>
  <si>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NFSE 41340 FLS 5 MOV 5 - Protocolo 18.642.514-6 -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</si>
  <si>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39028  PROT. 18.331.327-4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</si>
  <si>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39029  PROT. 18.331.327-4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</si>
  <si>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39030  PROT. 18.331.327-4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</si>
  <si>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39031 PROT. 18.331.327-4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</si>
  <si>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39032  PROT. 18.331.327-4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</si>
  <si>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39033 PROT. 18.331.327-4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</si>
  <si>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41217  PROT. 18.627.084-3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</si>
  <si>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 39765 – Prot. 18.406.515-0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7036</t>
  </si>
  <si>
    <t>Pagto NF 39766 – Prot. 18.406.515-0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7036</t>
  </si>
  <si>
    <t>PGTO NF 42170  PROT.18.817.801-4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</si>
  <si>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Pagto NF 39767 – Prot. 18.406.515-0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7036</t>
  </si>
  <si>
    <t>PGTO NF 42171  PROT. 18.817.808-1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</si>
  <si>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42173  PROT. 18.817.823-5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</si>
  <si>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42183  PROT. 18.817.944-4Termo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</si>
  <si>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40592 - PD 18.533.856-8 -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</si>
  <si>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40593 - PD 18.533.856-8 -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</si>
  <si>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40594 - PD 18.533.856-8 -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</si>
  <si>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42184  PROT. 18.817.947-9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</si>
  <si>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40631 - PD 18.533.856-8 -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</si>
  <si>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Pagto NF 42470 -  Prot. 18.882.921-0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</si>
  <si>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40632 - PD 18.533.856-8 -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</si>
  <si>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40633 - PD 18.533.856-8 -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</si>
  <si>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42185  PROT. 18.817.993-2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</si>
  <si>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42211  PROT. 18.822.448-2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</si>
  <si>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41517 PROT. 18.655.823-5 -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</si>
  <si>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42247  PROT. 18.835.047-0Termo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</si>
  <si>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 42189 -  Prot. 18.818.016-7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</si>
  <si>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42256  PROT. 18.835.093-3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</si>
  <si>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42469  PROT. 18.882.911-2Termo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</si>
  <si>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39729 PROT. 18.406.204-6 -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</si>
  <si>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41213 PROT 18.627.179-3 -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</si>
  <si>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Pagto NF 40030 -  Prot. 18.494.760-9Termo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</si>
  <si>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Pagto NF 40032 -  Prot. 18.494.760-9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</si>
  <si>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41216 PROT. 18.627.075-4 -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</si>
  <si>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39545 PROT. 18.404.051-4 -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</si>
  <si>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39546 PROT. 18.404.051-4 -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</si>
  <si>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39547 PROT. 18.404.051-4 -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</si>
  <si>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39548 PROT. 18.404.051-4 -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</si>
  <si>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39549 PROT. 18.404.051-4 -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</si>
  <si>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NFSe 41215 - PROT. 18.627.068-1 -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</si>
  <si>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NF. 39730 - PROT. 18.406.081-7 -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</si>
  <si>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39544 PROT 18.404.051-4 - Termo de Cooperação Técnico-Financeira 003/2021 com a Secretaria de Estado da Comunicação Social e Cultura, referente ao Projeto de divulgação dos Programas Cartão Futuro e Cartão Futuro Emergencial. Prot. 17.923.192-1.  AÇÕES DE COMUNICAÇÃO - CARTÃO FUTURO - PADV 7037</t>
  </si>
  <si>
    <t>Pagto NF 41563 -  Prot. 18.659.554-8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</si>
  <si>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40710 PROT 18.542.456-1 -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</si>
  <si>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40187 PROT 18.504.489-0 -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</si>
  <si>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NF. 41214 - PROT. 18.627.053-3 -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</si>
  <si>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 42188 -  Prot. 18.818.023-0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</si>
  <si>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41874 PROT. 18.733.527-2 -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</si>
  <si>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NF. 41219 - PROT. 18.627.132-7 -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7037</t>
  </si>
  <si>
    <t>Pagto NF 42187 -  Prot. 18.818.006-0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</si>
  <si>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 42181-  Prot. 18.817.933-9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</si>
  <si>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NF. 41218 - PROT. 18.627.096-7 -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7037</t>
  </si>
  <si>
    <t>21000136</t>
  </si>
  <si>
    <t>PG NF 39401 - PD 18.393955-6 -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6765</t>
  </si>
  <si>
    <t>PG NF 39402 - PD 18.393.955-6 -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6765</t>
  </si>
  <si>
    <t>PG NF 39403 - PD 18.393.955-6 -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6765</t>
  </si>
  <si>
    <t>PG NF 39405 - PD 18.393.955-6 -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6765</t>
  </si>
  <si>
    <t>PG NF 39406 - PD 18.393.955-6 -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6765</t>
  </si>
  <si>
    <t>PGTO NF 40719 - PROT Nº 18.542.456-1 -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</si>
  <si>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 42190 -  Prot. 18.818.037-0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</si>
  <si>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40493 PROT. 18.533.808-8 -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</si>
  <si>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40498 PROT. 18.533.808-8 -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</si>
  <si>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40496 PROT. 18.533.808-8 -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</si>
  <si>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39763 - PD 18.406.517-7 - TCTF 003/2021 - Programas Cartão Futuro e Cartão Futuro Emergencial. Prot. 17.923.192-1. AÇÕES DE COMUNICAÇÃO - CARTÃO FUTURO - PADV 7038</t>
  </si>
  <si>
    <t>PAGTO NF. 41210 - PROT. 18.627.166-1 -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</si>
  <si>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39764 - PD 18.406.517-7 - TCTF 003/2021 - Programas Cartão Futuro e Cartão Futuro Emergencial. Prot. 17.923.192-1. AÇÕES DE COMUNICAÇÃO - CARTÃO FUTURO - PADV 7038</t>
  </si>
  <si>
    <t>PGTO NF 39459  PROT. 18.402.624-4Termo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6764</t>
  </si>
  <si>
    <t>PAGTO NF. 42573 - PROT. 18.944.982-8 -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</si>
  <si>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21000131</t>
  </si>
  <si>
    <t>PG NF 39464 - PD 18.402.578-7 -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6639</t>
  </si>
  <si>
    <t>PAGTO NF. 41875 - PROT. 18.733.539-6 -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7037</t>
  </si>
  <si>
    <t>Pagto NF 42018 -  Prot. 18.750.449-0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</si>
  <si>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PG NF 42176 - PD 18.817.891-0 -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</si>
  <si>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NFS-e 3406 - REF. JAN/2022 - PROT. 18.720.806-8 (FLS. 22/Mov. 4)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</si>
  <si>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21000151</t>
  </si>
  <si>
    <t>PG NF 39465 - PD 18.403.285-6 -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7061</t>
  </si>
  <si>
    <t>PGTO NF Nº 41207 - PROT 18.627.154-8 -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</si>
  <si>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Pagto NF 42172 -  Prot. 18.817.815-4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</si>
  <si>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41087 PROT. 18.609.535-9 -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</si>
  <si>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42166  PROT. 18.817.766-2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6765</t>
  </si>
  <si>
    <t>PAGTO NF. 39409 - PROT. 18.393.976-9 -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7038</t>
  </si>
  <si>
    <t>PGTO NF 41093 - PROT. 18.609.820-0 -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</si>
  <si>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21000142</t>
  </si>
  <si>
    <t>PGTO NF 41083 PROT 18.609.499-9 -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6771</t>
  </si>
  <si>
    <t>PG NF 41667 - PD 18.698.772-1 -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</si>
  <si>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NF. 40761 - PROT. 18.543.692-6 -Termo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</si>
  <si>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PG NF 40615 - PD 18.534.025-2 -Termo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7061</t>
  </si>
  <si>
    <t>PGTO NF 41562 PROT. 18.659.528-9 -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</si>
  <si>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41858 PROT. 18.733.562-0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</si>
  <si>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42344  PROT. 18.866.742-2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</si>
  <si>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41879  PROT. 18.733.661-9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</si>
  <si>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42000  PROT. 18.746.704-7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</si>
  <si>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42016  PROT. 18.750.422-8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</si>
  <si>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NF42168  PROT. 18.817.789-1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</si>
  <si>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42174  PROT. 18.817.829-4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</si>
  <si>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42182  PROT. 18.817.940-1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</si>
  <si>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41094 PROT 18.609.850-1 -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</si>
  <si>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42180  PROT. 18.817.952-5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</si>
  <si>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42191  PROT. 18.818.053-1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</si>
  <si>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42453  PROT. 18.822.367-2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</si>
  <si>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NF42295  PROT. 18.855.260-9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</si>
  <si>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41876 - PD 18.733.553-1 - TCTF 003/2021 - SEJUF/SECC -  Divulgação Cartão Futuro e Cartão Futuro Emergencial. Prot. 17.923.192-1. AÇÕES DE COMUNICAÇÃO - CARTÃO FUTURO - PADV 7037</t>
  </si>
  <si>
    <t>PGTO NF 42505  PROT. 18.929.490-5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</si>
  <si>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42506  PROT. 18.929.531-6Termo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</si>
  <si>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 42192 -  Prot. 18.818.065-0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7037</t>
  </si>
  <si>
    <t>PG NF 39586 - PD 18.404.249-5 - TCTF 03/21 - SEJUF/SECC - Divulgação Cartão Futuro e Cartão Futuro Emergencial. Prot. 17.923.192-1. AÇÕES DE COMUNICAÇÃO - CARTÃO FUTURO - PADV 7039</t>
  </si>
  <si>
    <t>PG NF 39589 - PD 18.404.249-5 - TCTF 03/21 - SEJUF/SECC - Divulgação Cartão Futuro e Cartão Futuro Emergencial. Prot. 17.923.192-1. AÇÕES DE COMUNICAÇÃO - CARTÃO FUTURO - PADV 7039</t>
  </si>
  <si>
    <t>PG NF 39591 - PD 18.404.249-5 - TCTF 03/21 - SEJUF/SECC - Divulgação Cartão Futuro e Cartão Futuro Emergencial. Prot. 17.923.192-1. AÇÕES DE COMUNICAÇÃO - CARTÃO FUTURO - PADV 7039</t>
  </si>
  <si>
    <t>PGTO NF Nº 41670 - PROT. 18.716.547-4 -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</si>
  <si>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39587 - PD 18.404.249-5 - TCTF 03/21 - SEJUF/SECC - Divulgação Cartão Futuro e Cartão Futuro Emergencial. Prot. 17.923.192-1. AÇÕES DE COMUNICAÇÃO - CARTÃO FUTURO - PADV 7039</t>
  </si>
  <si>
    <t>PAGTO NF. 39423 - PROT. 18.394.000-7 -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7039</t>
  </si>
  <si>
    <t>PAGTO NF. 39424 - PROT. 18.394.000-7 - ermo de Cooperação Técnico-Financeira 003/2021 com a Secretaria de Estado da Comunicação Social e Cultura, referente ao Projeto de divulgação dos Programas Cartão Futuro e Cartão Futuro Emergencial. Prot. 17.923.192-1 AÇÕES DE COMUNICAÇÃO - CARTÃO FUTURO - PADV 7039</t>
  </si>
  <si>
    <t>PAGTO NF. 39425 - PROT. 18.394.000-7 -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7039</t>
  </si>
  <si>
    <t>PAGTO NF. 39426 PROT. 18.394.000-7 -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7039</t>
  </si>
  <si>
    <t>PAGTO NF. 39427 - PROT. 18.394.000-7 -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7039</t>
  </si>
  <si>
    <t>Pagto NF 42193 -  Prot. 18.818.069-8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</si>
  <si>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 42342 -  Prot. 18.866.696-5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</si>
  <si>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21000774</t>
  </si>
  <si>
    <t>PG NF 40735 - PD 18.542.778-1 - TCTF 03/21 - SEJUF/SECC - Divulgação Cartão Futuro e Cartão Futuro Emergencial. Prot. 17.923.192-1. AÇÕES DE COMUNICAÇÃO - CARTÃO FUTURO - PADV 8531</t>
  </si>
  <si>
    <t>PGTO NFSe 41096 -  Prot. 18.609.887-0 -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</si>
  <si>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40681 - PD 18.537.296-0 - TCTF 03/21 - SEJUF/SECC - Divulgação Cartão Futuro e Cartão Futuro Emergencial. Prot. 17.923.192-1. AÇÕES DE COMUNICAÇÃO - CARTÃO FUTURO - PADV 7039</t>
  </si>
  <si>
    <t>22000028</t>
  </si>
  <si>
    <t>SISTEMA DE APOIO A SAUDE SAO R</t>
  </si>
  <si>
    <t>Pagto Parcela Única ref. Edital de Chamamento Público nº 07/2021 – Projeto Rédeas da Vida. Custeio. Termo de Fomento nº 004/2022. Prot. 18.304.751-5.</t>
  </si>
  <si>
    <t>22000029</t>
  </si>
  <si>
    <t>Pagto Parcela Única ref. Edital de Chamamento Público nº 07/2021 – Projeto Rédeas da Vida. Investimento.Termo de Fomento nº 004/2022. Prot. 18.304.751-5.</t>
  </si>
  <si>
    <t>21000773</t>
  </si>
  <si>
    <t>PGTO NF 40488 - PROT 18.537.103-4 -  Termo de Cooperação Técnico-Financeira 003/2021 com a Secretaria de Estado da Comunicação Social e Cultura, referente ao Projeto de divulgação dos Programas Cartão Futuro e Cartão Futuro Emergencial. Prot. 17.923.192-1.  AÇÕES DE COMUNICAÇÃO - CARTÃO FUTURO  - PADV 8492</t>
  </si>
  <si>
    <t>22000023</t>
  </si>
  <si>
    <t>APMI DE CIANORTE</t>
  </si>
  <si>
    <t>Pagto Parcela Única - Termo de Fomento nº 003/2022 - Edital de Chamamento Público nº 07/2021 – Projeto Saber Materno. Custeio. Prot. 18.286.990-2.</t>
  </si>
  <si>
    <t>22000024</t>
  </si>
  <si>
    <t>Pagto Parcela Única - Termo de Fomento nº 003/2022  - Edital de Chamamento Público nº 07/2021 – Projeto Saber Materno. Investimento. Prot. 18.286.990-2</t>
  </si>
  <si>
    <t>PG NF 39598 - PD 18.404.377-1 - TCTF 03/21 - SEJUF/SECC - Divulgação Cartão Futuro e Cartão Futuro Emergencial. Prot. 17.923.192-1. AÇÕES DE COMUNICAÇÃO - CARTÃO FUTURO - PADV 7039</t>
  </si>
  <si>
    <t>PG NF 39599 - PD 18.404.377-1 - TCTF 03/21 - SEJUF/SECC - Divulgação Cartão Futuro e Cartão Futuro Emergencial. Prot. 17.923.192-1. AÇÕES DE COMUNICAÇÃO - CARTÃO FUTURO - PADV 7039</t>
  </si>
  <si>
    <t>PG NF 39600 - PD 18.404.377-1 - TCTF 03/21 - SEJUF/SECC - Divulgação Cartão Futuro e Cartão Futuro Emergencial. Prot. 17.923.192-1. AÇÕES DE COMUNICAÇÃO - CARTÃO FUTURO - PADV 7039</t>
  </si>
  <si>
    <t>PG NF 39601 - PD 18.404.377-1 - TCTF 03/21 - SEJUF/SECC - Divulgação Cartão Futuro e Cartão Futuro Emergencial. Prot. 17.923.192-1. AÇÕES DE COMUNICAÇÃO - CARTÃO FUTURO - PADV 7039</t>
  </si>
  <si>
    <t>PGTO NF 41559 - PROT 18.659.718-4 -  Termo de Cooperação Técnico-Financeira 003/2021 com a Secretaria de Estado da Comunicação Social e Cultura, referente ao Projeto de divulgação dos Programas Cartão Futuro e Cartão Futuro EmergencTermo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</si>
  <si>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PAGTO NF. 39602 - PROT. 18.406.100-7 -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</si>
  <si>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PAGTO NF. 39603 - PROT. 18.406.100-7 -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</si>
  <si>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PAGTO NF. 39604 - PROT. 18.406.100-7 -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</si>
  <si>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PAGTO NF. 39605 - PROT. 18.406.100-7 -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</si>
  <si>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PAGTO NF. 39606 - PROT. 18.406.100-7 -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</si>
  <si>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PAGTO NF. 39607 - PROT. 18.406.100-7 -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</si>
  <si>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PG NF 42175 - PD 18.817.864-2 - TCTF 03/21 - SEJUF/SECC - Divulgação Cartão Futuro e Cartão Futuro Emergencial. Prot. 17.923.192-1. AÇÕES DE COMUNICAÇÃO - CARTÃO FUTURO - PADV 7039</t>
  </si>
  <si>
    <t xml:space="preserve">PGTO NF 2022125 REF MARÇO CENSE SÃO FRANCISCO PIRAQUARA PROT. 18.657.297-1 -  Contrato Administrativo nº 064/2020 - Contratação de empresa especializada para prestação  deserviços, não contínuos para a execução do Projeto Karatê nas Unidades Socioeducativas.  15.794.014-7 </t>
  </si>
  <si>
    <t xml:space="preserve">PGTO NF 202274 REF FEVEREIRO CENSE SÃO FRANCISCO PIRAQUARA PROT. 18.657.297-1  Contrato Administrativo nº 064/2020 - Contratação de empresa especializada para prestação deserviços, não contínuos para a execução do Projeto Karatê nas Unidades Socioeducativas. 15.794.014-7 </t>
  </si>
  <si>
    <t xml:space="preserve">PGTO NF 2022170 REF ABRIL CENSE SÃO FRANCISCO PIRAQUARA PROT. 18.657.297-1  Contrato Administrativo nº 064/2020 - Contratação de empresa especializada para prestação deserviços, não contínuos para a execução do Projeto Karatê nas Unidades Socioeducativas. 15.794.014-7 </t>
  </si>
  <si>
    <t>016/2021</t>
  </si>
  <si>
    <t>&gt;Del. 076/2021</t>
  </si>
  <si>
    <t>P&amp;C MATERIAL MEDICO HOSPITALAR</t>
  </si>
  <si>
    <t>PG JAN/22, CFE DESPACHO 24/22-DAS/SEJUF - Bolsa Agente de Cidadania vinculados ao Programa Centros da Juventude. Prot. 18.600.298-9.</t>
  </si>
  <si>
    <t>21000553</t>
  </si>
  <si>
    <t>SOCIEDADE HOSPITALAR ANGELINA</t>
  </si>
  <si>
    <t>PGTO CARTÃO FUTURO CONFORME DESPACHO AUTORIZO (FLS Nº142) Projeto Cartão Futuro Emergencial. Deliberação nº 084/2020/CEDCA. Prot. 18.267.703-5</t>
  </si>
  <si>
    <t>21000551</t>
  </si>
  <si>
    <t>FA MARINGA MATRIZ LTDA</t>
  </si>
  <si>
    <t>PGTO CARTÃO FUTURO CONFORME DESPACHO DE AUTORIZO (FLS Nº: 65) Projeto Cartão Futuro Emergencial. Deliberação nº 084/2020/CEDCA. Prot. 18.239.554-4</t>
  </si>
  <si>
    <t>21000552</t>
  </si>
  <si>
    <t>FA MARINGA LTDA - BANDFASHION</t>
  </si>
  <si>
    <t>PGTO CARTAO FUTURO CONFORME DESPACHO DE AUTORIZAÇÃO (FLS Nº:72) Projeto Cartão Futuro Emergencial. Deliberação nº 084/2020/CEDCA. Prot. 18.251.313-0</t>
  </si>
  <si>
    <t>21000550</t>
  </si>
  <si>
    <t>FA MARINGA LTDA</t>
  </si>
  <si>
    <t>PGTO CARTA FUTURO CONFORME DESPACHO DE AUTORIZO (FLS 203) Projeto Cartão Futuro Emergencial. Deliberação nº 084/2020/CEDCA. Prot. 18.229.473-0</t>
  </si>
  <si>
    <t xml:space="preserve">PGTO NF 202211 REF 19/01/2022 A 31/01/2022  CENSE LONDRINA II PROT 18.660.654-0 - Contrato Administrativo nº 064/2020 - Contratação de empresa especializada para prestação  deserviços, não contínuos para a execução do Projeto Karatê nas Unidades Socioeducativas. 15.794.014-7 </t>
  </si>
  <si>
    <t xml:space="preserve">PGTO NF 202217 REF 19/01/2022 A 31/01/2022 CENSE UMUARAMA PROT 18.657.804 -0  -  Contrato Administrativo nº 064/2020 - Contratação de empresa especializada para prestação deserviços, não contínuos para a execução do Projeto Karatê nas Unidades Socioeducativas. 15.794.014-7 </t>
  </si>
  <si>
    <t xml:space="preserve">PGTO NF 202228 REF 19/0/2022 A 31/01/2022 CENSE TOLEDO PROT 18.669.762-6 - Contrato Administrativo nº 064/2020 - Contratação de empresa especializada para prestação deserviços, não contínuos para a execução do Projeto Karatê nas Unidades Socioeducativas. 15.794.014-7 </t>
  </si>
  <si>
    <t xml:space="preserve">PGTO NF 202212 REF 19/01/2022 A 31/01/2022 CENSE LONDRINA I PROT 18.664.204 -0 - Contrato Administrativo nº 064/2020 - Contratação de empresa especializada para prestação deserviços, não contínuos para a execução do Projeto Karatê nas Unidades Socioeducativas. 15.794.014-7 </t>
  </si>
  <si>
    <t xml:space="preserve">PGTO NF 202213 REF 19/01/2022 A 31/01/2022 CENSE MARINGA PROT 18.656.134-1 Contrato Administrativo nº 064/2020 - Contratação de empresa especializada para prestação deserviços, não contínuos para a execução do Projeto Karatê nas Unidades Socioeducativas. 15.794.014-7 </t>
  </si>
  <si>
    <t xml:space="preserve">PGTO NF 202221 REF 19/01/2022 A 31/01/2022 CENSE SÃO FRANCISCO PROT 18.657.297-1 - Contrato Administrativo nº 064/2020 - Contratação de empresa especializada para prestação deserviços, não contínuos para a execução do Projeto Karatê nas Unidades Socioeducativas. 15.794.014-7 </t>
  </si>
  <si>
    <t xml:space="preserve">PGTO NF 202226 REF 19/01/2022 A 31/01/2022 CENSE FOZ DO IGUAÇU PROT 18.670.631-5 Contrato Administrativo nº 064/2020 - Contratação de empresa especializada para prestação deserviços, não contínuos para a execução do Projeto Karatê nas Unidades Socioeducativas. 15.794.014-7 </t>
  </si>
  <si>
    <t xml:space="preserve">PGTO NF 202224 REF 19/01/2022 A 31/01/2022 CENSE CASCAVEL I PROT 18.663.939-1 - Contrato Administrativo nº 064/2020 - Contratação de empresa especializada para prestação deserviços, não contínuos para a execução do Projeto Karatê nas Unidades Socioeducativas. 15.794.014-7 </t>
  </si>
  <si>
    <t xml:space="preserve">PGTO NF 202271 REF 01/02/2022  A  2802/2022  CENSE CURITIBA  PROT 18.778.960-5 - Contrato Administrativo nº 064/2020 - Contratação de empresa especializada para prestação deserviços, não contínuos para a execução do Projeto Karatê nas Unidades Socioeducativas. 15.794.014-7 </t>
  </si>
  <si>
    <t xml:space="preserve">PGTO NF 202277 REF 02/2022 CENSE SAO JOSE DOS PINHAIS  CONFORME PROT 18.760.972-0  Contrato Administrativo nº 064/2020 - Contratação de empresa especializada para prestação deserviços, não contínuos para a execução do Projeto Karatê nas Unidades Socioeducativas. 15.794.014-7 </t>
  </si>
  <si>
    <t xml:space="preserve">PGTO NF 202259 REF 02/2022 CENSE CAMPO MOURÃO CONF. PROT 18.762.313-8 Contrato Administrativo nº 064/2020 - Contratação de empresa especializada para prestação deserviços, não contínuos para a execução do Projeto Karatê nas Unidades Socioeducativas. 15.794.014-7 </t>
  </si>
  <si>
    <t xml:space="preserve">PGTO NF 202267 REF 02/2022 SEMILIBERDADE UMURAMA CONFORME PROT 18.765.621-4 Contrato Administrativo nº 064/2020 - Contratação de empresa especializada para prestação deserviços, não contínuos para a execução do Projeto Karatê nas Unidades Socioeducativas. 15.794.014-7 </t>
  </si>
  <si>
    <t xml:space="preserve">PGTO NF 202216 REF 19/01/2022 A 31/01/2022 SEMILIBERDADE UMUARAMA CONFORME PROT 18.765.621-4Contrato Administrativo nº 064/2020 - Contratação de empresa especializada para prestação deserviços, não contínuos para a execução do Projeto Karatê nas Unidades Socioeducativas. 15.794.014-7 </t>
  </si>
  <si>
    <t xml:space="preserve">PGTO NF 202260 REF 01/02/2022 A 28/02/2022 SEMILIBERDADE LONDRINA PROT 18.761.542-9 - Contrato Administrativo nº 064/2020 - Contratação de empresa especializada para prestação deserviços, não contínuos para a execução do Projeto Karatê nas Unidades Socioeducativas. 15.794.014-7 </t>
  </si>
  <si>
    <t>PG MAR/22 - DESPACHO 414/22-DAS/SEJUF - Bolsa Agente de Cidadania vinculados ao Programa Centros da Juventude. Prot. 18.600.298-9.</t>
  </si>
  <si>
    <t xml:space="preserve">PGTO NF 202266 REF 02/2022 PROT 18.847.293-1 - Contrato Administrativo nº 064/2020 - Contratação de empresa especializada para prestação  deserviços, não contínuos para a execução do Projeto Karatê nas Unidades Socioeducativas.  15.794.014-7 </t>
  </si>
  <si>
    <t>PG NF 316 - JAN/22 (19 A 31/01/22) - SEMI CVEL - PD 18.685.472-1 - CA 073/2021 - Projeto Arte e Ação –  Prot. 18.216.221-3</t>
  </si>
  <si>
    <t>22000099</t>
  </si>
  <si>
    <t>MARIA ROSA FRANCO ME</t>
  </si>
  <si>
    <t>PGTO CONFORME DESPACHO Nº: 26/2022 -SEJUF/DET/CPP REF 01/2022 A 03/2022 - Deliberação nº 84/2020 e 29/2021 - CEDCA/PR - Programa Cartão Futuro Emergencial - PCFE. Prot. 18.927.113-1</t>
  </si>
  <si>
    <t>22000105</t>
  </si>
  <si>
    <t>ATLAS INDUSTRIA DE ELETRODOMES</t>
  </si>
  <si>
    <t>PGTO CONFORME DESPACHO N 24/2022 SEJUF-DET-CPP REF 03/20220 E 04/2022 - Deliberação nº 65/2020 e 29/2021 - CEDCA/PR - Programa Cartão Futuro - PCF. Prot. 18.956.744-8.</t>
  </si>
  <si>
    <t>22000092</t>
  </si>
  <si>
    <t>MOINHO GLOBO ALIMENTOS S/A</t>
  </si>
  <si>
    <t>PGTO DESPACHO Nº: 36/2022 - SEJUF/DET/CPP REF 02/2022 A 04/2022 Deliberação nº 65/2020 e 29/2021 - CEDCA - Programa Cartão Futuro. Prot. 18.914.972-7.</t>
  </si>
  <si>
    <t>22000067</t>
  </si>
  <si>
    <t>BP GESTAO E RECUPERACAO DE ATI</t>
  </si>
  <si>
    <t>PGTO DESPACHO  Nº: 39/2022 - SEJUF/DET/CPP REF JANEIRO/2022 A MAÇO/2022 -  Deliberação nº 84/2020 e 029/2021 – CEDCA/PR – Programa Cartão Futuro Emergencial. Prot. 18.859.202-3</t>
  </si>
  <si>
    <t>22000115</t>
  </si>
  <si>
    <t>BP GESTÃO E RECUPERAÇÃO DE ATI</t>
  </si>
  <si>
    <t>PGTO CONFORME DESPACHO NNº: 43/2022 - SEJU/DET/CPP REF JANEIRO/2022 A MARÇO/2022 - Deliberação nº 84/2020 e 29/2021 - CEDCA/PR - Programa Cartão Futuro Emergencial - PCFE. Prot. 18.887.200-0.</t>
  </si>
  <si>
    <t xml:space="preserve">P´GTO NF2022114 REF 03/2022 SEMILIBERDADE CASCAVEL CONFOR PROT 18.782.774-4 - Contrato Administrativo nº 064/2020 - Contratação de empresa especializada para prestação deserviços, não contínuos para a execução do Projeto Karatê nas Unidades Socioeducativas. 15.794.014-7 </t>
  </si>
  <si>
    <t xml:space="preserve">PGTO NF 2022107 REF 03/2022 CENSE CURITIBA PROT 18.778.960-5 - Contrato Administrativo nº 064/2020 - Contratação de empresa especializada para prestação deserviços, não contínuos para a execução do Projeto Karatê nas Unidades Socioeducativas. 15.794.014-7 </t>
  </si>
  <si>
    <t xml:space="preserve">PGTO NF 2022103 REF 03/2022 SEMILIBERDADE UMUARAMA PROT 18.765.621-4 - Contrato Administrativo nº 064/2020 - Contratação de empresa especializada para prestação deserviços, não contínuos para a execução do Projeto Karatê nas Unidades Socioeducativas. 15.794.014-7 </t>
  </si>
  <si>
    <t>Pagto atender maio/22 -- DESPACHO 718/202-DAS/SEJUF -  Bolsa Agente de Cidadania vinculados ao Programa Centros da Juventude. Em complemento ao Empenho 22000011. Prot. 18.600.298-9</t>
  </si>
  <si>
    <t>PGTO NFS-e 3408 - REF. JAN/2022 - PROT. 18.718.643-9 (FLS. 21) - CENSE LONDRINA I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</si>
  <si>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22000139</t>
  </si>
  <si>
    <t>PG PARCELA UNICA - INF 50/2022 - CGF - Deliberação nº 44/2021 – CEDCA/PR – Incentivo Atendimento Emergencial para Crianças, Adolescentes ameaçados de morte e suas famílias no Sistema Único de Assistência Social – SUAS.</t>
  </si>
  <si>
    <t>22000140</t>
  </si>
  <si>
    <t>FMDCA . COLOMBO</t>
  </si>
  <si>
    <t>22000142</t>
  </si>
  <si>
    <t>FMDCA . IBIPORA</t>
  </si>
  <si>
    <t>22000143</t>
  </si>
  <si>
    <t>FMDCA . SAO MATEUS DO SUL</t>
  </si>
  <si>
    <t>22000138</t>
  </si>
  <si>
    <t>FMDCA . CASTRO</t>
  </si>
  <si>
    <t>PGTO NFS-e 3413 - REF. JAN/2022 - PROT. 18.717.730-8 (FLS. 21/MOV. 3) - CENSE CAMPO MOURÃO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</si>
  <si>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22000164</t>
  </si>
  <si>
    <t>PGTO DESPACHO Nº: 95/2022 - SEJUF/DET/CPP REF 05/2022   FIA Deliberação nº 84/2020, 29/2021 – CEDCA/PR – Programa Cartão Futuro Emergencial – PCFE . Prot. 19.069.232-9.</t>
  </si>
  <si>
    <t>PGTO DESPACHO Nº:  95/2022 - SEJUF/DET/CPP REF 04 E 05/2022 FIA Deliberação nº 84/2020, 29/2021 – CEDCA/PR – Programa Cartão Futuro Emergencial – PCFE . Prot. 19.069.232-9.</t>
  </si>
  <si>
    <t>22000170</t>
  </si>
  <si>
    <t>PALUDETTO E CIA LTDA</t>
  </si>
  <si>
    <t>PGTO DESPACHO Nº:  90/2022 - SEJUF/DET/CPP REF 04 E 05/2022 FIA Deliberação nº 84/2020 e 29/2021 - CEDCA/PR - Programa Cartão Futuro Emergencial - PCFE. Prot. 19.074.743-3.</t>
  </si>
  <si>
    <t>PGTO CONFORME DESPACHO Nº: 55 REF JULHO - Deliberação nº 84/2020 e 29/2021 - Programa Cartão Futuro Emergencial - PCFE. Prot. 18.972.618-0.</t>
  </si>
  <si>
    <t xml:space="preserve">PGTO NF 2022100 REF MARÇO/2022 SEMILIBERDADE PARANAVAI PROT. 18.801.445-3 - Contrato Administrativo nº 064/2020 - Contratação de empresa especializada para prestação  deserviços, não contínuos para a execução do Projeto Karatê nas Unidades Socioeducativas. 15.794.014-7 </t>
  </si>
  <si>
    <t>PGTO CONFORME DESPACHO Nº: 66 - Deliberação nº 84/2020 e 29/2021 - CEDCA/PR - Programa Cartão Futuro Emergencial - PCFE. Prot. 18.988.206-8.</t>
  </si>
  <si>
    <t>PGTO DESPACHO Nº: 61/2022  REF 06/2022 - Deliberação nº 84/2020 e 29/2021 - CEDCA/PR - Programa Cartão Futuro Emergencial - PCFE. Prot. 18.992.685-5.</t>
  </si>
  <si>
    <t>PGTO DESPACHO Nº: 40 B/2022  REF 06/2022 - Deliberação nº 84/2020 e 29/2021 - CEDCA - Programa Cartão Futuro Emergencial - PCFE. Prot. 18.960.985-0.</t>
  </si>
  <si>
    <t>22000112</t>
  </si>
  <si>
    <t>JALOTO TRANSPORTES LTDA</t>
  </si>
  <si>
    <t>PGTO DESPACHO Nº: 98/2022  REF 10 a 12/2021 - Deliberação nº 84/2020 e 29/2021 - CEDCA/PR - Programa Cartão Futuro Emergencial - PCFE. Prot. 18.925.174-2.</t>
  </si>
  <si>
    <t>PGTO DESPACHO Nº: 98/2022 REF 12/2021 a 02/2022 - Deliberação nº 84/2020 e 29/2021 - CEDCA/PR - Programa Cartão Futuro Emergencial - PCFE. Prot. 18.925.174-2.</t>
  </si>
  <si>
    <t>PGTO DESPACHO Nº: 98/2022 REF 11/2021 a 01/2022 - Deliberação nº 84/2020 e 29/2021 - CEDCA/PR - Programa Cartão Futuro Emergencial - PCFE. Prot. 18.925.174-2.</t>
  </si>
  <si>
    <t>22000182</t>
  </si>
  <si>
    <t>BRUXELAS 10</t>
  </si>
  <si>
    <t>PGTO DESPACHO Nº:  102/2022 - SEJUF/DET/CPP REF 09 A 11/2021 FIA Deliberação nº 84/2020 e 29/2021 – CEDCA/PR – Programa Cartão Futuro Emergencial – PCFE. Prot. 19.107.298-7.</t>
  </si>
  <si>
    <t>22000183</t>
  </si>
  <si>
    <t>PGTO DESPACHO Nº:  102/2022 - SEJUF/DET/CPP REF 08/2021 A 06/2022 FIA Deliberação nº 65/2020 e 29/2021 – CEDCA/PR – Programa Cartão Futuro – PCF. Prot. 19.107.298-7.</t>
  </si>
  <si>
    <t>22000169</t>
  </si>
  <si>
    <t>PGTO DESPACHO Nº 89/2022 REF 05/2022 - Deliberação nº 84/2020 e 29/2021 - CEDCA/PR - Programa Cartão Futuro Emergencial - PCFE. Prot. 19.080.105-5.</t>
  </si>
  <si>
    <t>PGTO DESPACHO Nº: 21 B/2022 - SEJUF/DET/CPP REF 06/2022 -  Deliberação nº 84/2020 e 29/2021 – CEDCA/PR - Programa Cartão Futuro Emergencial - PCFE. Prot. 18.903.889-5.</t>
  </si>
  <si>
    <t>22000171</t>
  </si>
  <si>
    <t>ARIOVALDO COSTA PAULO E CIA LT</t>
  </si>
  <si>
    <t>PGTO DESPACHO Nº: 91/2022 - SEJUF/DET/CPP REF 01A 03/2022 - Deliberação nº 84/2020 e 29/2021 - CEDCA/PR - Programa Cartão Futuro Emergencial - PCFE. Prot. 19.082.647-3.</t>
  </si>
  <si>
    <t>PGTO DESPACHO Nº: 49 B/2022 - SEJUF/DET/CPP REF 06/2022 - Deliberação nº 84/2020 e 29/2021 - CEDCA/PR - Programa Cartão Futuro Emergencial - PCFE. Prot. 18.976.361-1</t>
  </si>
  <si>
    <t>22000175</t>
  </si>
  <si>
    <t>PGTO DESPACHO Nº: 94/2022 - SEJUF/DET/CPP REF 05/2022 - Deliberação nº 84/2020 e 29/2021 - CEDCA/PR - Programa Cartão Futuro Emergencial - PCFE. Prot. 19.083.186-8.</t>
  </si>
  <si>
    <t>22000111</t>
  </si>
  <si>
    <t>PGTO CONFORME DESPACHO N 33/2022 SEJUF-DET-CPP REF 05/20220 E 06/2022 - Deliberação nº 84/2020 e 29/2021 - CEDCA/PR - Programa Cartão Futuro Emergencial - PCFE. Prot. 18.945.766-9.</t>
  </si>
  <si>
    <t>PGTO DESPACHO Nº:78/2022– SEJUF/DET/CPP REF JUN/2022  FIA - Deliberação nº 84/2020 e 29/2021 - CEDCA/PR - Programa Cartão Futuro Emergencial - PCFE. Prot. 19.021.127-4.</t>
  </si>
  <si>
    <t>PGTO DESPACHO Nº: 32 B/2022 - SEJUF/DET/CPP REF 06/2022 - Deliberação nº 84/2020 e 29/2021 - CEDCA/PR - Programa Cartão Futuro Emergencial - PCFE. Prot. 18.930.488-9.</t>
  </si>
  <si>
    <t>PGTO CONFORME DESPACHO Nº 33/2022 SEJUF-DET-CPP REF 03/2022 A 05/2022 - Deliberação nº 84/2020 e 29/2021 - CEDCA/PR - Programa Cartão Futuro Emergencial - PCFE. Prot. 18.945.766-9.</t>
  </si>
  <si>
    <t>PGTO DESPACHO Nº: 65 B/2022 - SEJUF/DET/CPP REF 06/2022 - Deliberação nº 84/2020 e 29/2021 - CEDCA/PR - Programa Cartão Futuro Emergencial - PCFE. Prot. 19.005.672-4.</t>
  </si>
  <si>
    <t>PGTO DESPACHO Nº:59 B/2022 - SEJUF/DET/CPP REF 06/2022 - Deliberação nº 84/2020 e 29/2021 - CEDCA/PR - Programa Cartão Futuro Emergencial - PCFE. Prot. 19.001.617-0.</t>
  </si>
  <si>
    <t>PGTO DESPACHO Nº:110/2022 - SEJUF/DET/CPP REF 06/2022- Deliberação nº 84/2020 e 29/2021 - CEDCA/PR - Programa Cartão Futuro Emergencial - PCFE. Prot. 18.923.778-2.</t>
  </si>
  <si>
    <t>PAGTO NF 2022/66019 PROT 18.521.509-1  Contrato Administrativo nº 83/2021 - Prestação de serviço especializado na administração, gerenciamento, emissão, distribuição e fornecimento de cartão eletrônico para implementação do Programa Estadual de Transferência de Renda - PETR. PE nº 004/2021. Prot. 18.194.552-4.</t>
  </si>
  <si>
    <t>ASSOC. APOIO A CRIANCA E AO AD</t>
  </si>
  <si>
    <t>22000173</t>
  </si>
  <si>
    <t>BRUXELAS 17</t>
  </si>
  <si>
    <t>PGTO DESPACHO Nº: 92/2022 - SEJUF/DET/CPP REF 09 A 11/2021 FIA  Deliberação nº 84/2020 e 29/2021 - CEDCA/PR - Programa Cartão Futuro Emergencial - PCFE. Prot. 19.073.029-8.</t>
  </si>
  <si>
    <t>22000174</t>
  </si>
  <si>
    <t>PGTO DESPACHO Nº:  92/2022 - SEJUF/DET/CPP REF 08/2021 A 06/2022 FIA - Deliberação nº 65/2020 e 29/2021 - CEDCA/PR - Programa Cartão Futuro - PCF. Prot. 19.073.029-8.</t>
  </si>
  <si>
    <t>PGTO CONFORME DESPACHO Nº 24 B/2022 SEJUF-DET-CPP REF 05/2022 A 06/2022 - Deliberação nº 65/2020 e 29/2021 - CEDCA/PR - Programa Cartão Futuro - PCF. Prot. 18.956.744-8.</t>
  </si>
  <si>
    <t>PGTO CONFORME DESPACHO Nº 24 B/2022 SEJUF-DET-CPP REF 05/2022 - Deliberação nº 65/2020 e 29/2021 - CEDCA/PR - Programa Cartão Futuro - PCF. Prot. 18.956.744-8.</t>
  </si>
  <si>
    <t>22000160</t>
  </si>
  <si>
    <t>PCI PARANA IND. DE CIRC. IMPRE</t>
  </si>
  <si>
    <t>PGTO CONFORME DESPACHO Nº  86/2022 SEJUF/DET/CPP - Deliberação nº 84/2020 e 29/2021 - CEDCA/PR - Programa Cartão Futuro Emergencial - PCFE. Prot. 19.003.444-5.</t>
  </si>
  <si>
    <t>22000102</t>
  </si>
  <si>
    <t>AEROFLEX INDUSTRIA DE AEROSOL</t>
  </si>
  <si>
    <t>PGTO CONFORME DESPACHO Nº 70/2022 SEJUF-DET-CPP REF 01/2022 A 03/2022--  Deliberação nº 065/2020 e 29/2021 - CEDCA/PR - Programa Cartão Futuro. Prot. 18.875.165-2.</t>
  </si>
  <si>
    <t>PGTO CONFORME DESPACHO Nº 70/2022 SEJUF-DET-CPP REF 12/2021 A 02/2022 - Deliberação nº 065/2020 e 29/2021 - CEDCA/PR - Programa Cartão Futuro. Prot. 18.875.165-2.</t>
  </si>
  <si>
    <t>PGTO NFS-e 3395 - REF. JAN/2022 - PROT. 18.781.903-2 (FLS. 21/MOV. 5) - CENSE MARINGÁ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</si>
  <si>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NFS-e 3428 - REF. FEV/2022 - PROT. 18.781.903-2 (FLS. 22/MOV. 6) - CENSE MARINGÁ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</si>
  <si>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22000172</t>
  </si>
  <si>
    <t>PGTO DESPACHO Nº 93/2022 SEJUF/DET/CPP REF. MAIO/2022  - Deliberação nº 84/2020 e 29/2021 - CEDCA/PR - Programa Cartão Futuro Emergencial - PCFE. Prot. 19.078.145-3.</t>
  </si>
  <si>
    <t>PGTO DESPACHO Nº:79 B/2022– SEJUF/DET/CPP REF JUNHO 2022 FIA - Deliberação nº 84/2020 e 29/2021 - CEDCA/PR - Programa Cartão Futuro Emergencial - PCFE. Prot. 19.042.160-0.</t>
  </si>
  <si>
    <t>22000037</t>
  </si>
  <si>
    <t>PGTO CONF. DESPACHO No. 27 - B/2022 - SEJUF/DET/CPP REF. 06/2022 PROT. 18.932.209-7 Deliberação nº 84/2020 e 29/2021 - CEDCA/PR - Programa Cartão Futuro Emergencial - PCFE.  Prot. 18.932.209-7.</t>
  </si>
  <si>
    <t>PGTO DESPACHO Nº: 37 B/2022 - SEJUF/DET/CPP REF 06/2022 - Deliberação nº 84/2020 e 29/2021 - CEDCA - Programa Cartão Futuro Emergencial - PCFE. Prot. 18.974.108-1.</t>
  </si>
  <si>
    <t>PGTO CONF. DESPACHO nº 42 – B /2022 – SEJUF/DET/CPP REF. 06/2022 PROT. 18.955.067-7  Deliberação nº 84/2020 e 29/2021 - CEDCA/PR - Programa Cartão Futuro Emergencial - PCFE. Prot. 18.955.067-7.</t>
  </si>
  <si>
    <t>PGTO DESPACHO Nº: 01-C/2022 - SEJUF/DET/CPP REF 06/2022  - Deliberação nº 65/2020 e 029/2021 – CEDCA/PR – Programa Cartão Futuro. Prot. 18.890.783-0</t>
  </si>
  <si>
    <t>PGTO DESPACHO Nº: 67 B/2022 - SEJUF/DET/CPP REF 06/2022  - Deliberação nº 84/2020 e 29/2021 - CEDCA/PR - Programa Cartão Futuro Emergencial - PCFE. Prot. 18.979.400-2.</t>
  </si>
  <si>
    <t>PGTO DESPACHO Nº: 29 B/2022 - SEJUF/DET/CPP REF 06/2022 - Deliberação nº 84/2020 e 29/2021 - CEDCa - Programa Cartão Futuro Emergencial - PCFE. Prot. 18.930.194-4.</t>
  </si>
  <si>
    <t>PGTO NFS-e 3415 - REF. JAN/2022 - PROT. 18.827.760-8 (FLS. 22/MOV. 5) - CENSE PARANAVAÍ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</si>
  <si>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NFS-e 3435 - REF. FEV/2022 - PROT. 18.827.760-8 (FLS. 30/MOV. 13) - CENSE PARANAVAÍ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</si>
  <si>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DESPACHO Nº: 68 B/2022 - SEJUF/DET/CPP REF 06/2022- Deliberação nº 84/2020 e 29/2021 - CEDCA/PR - Programa Cartão Futuro Emergencial - PCFE. Prot. 18.979.912-8.</t>
  </si>
  <si>
    <t>PGTO DESPACHO Nº: 13-C/2022 - SEJUF/DET/CPP REF 06/2022 - Deliberação nº 65/2020 e 29/2021 - Programa Cartão Futuro. Prot. 18.844.717-1.</t>
  </si>
  <si>
    <t>PGTO DESPACHO Nº: 47 B/2022 - SEJUF/DET/CPP REF  06/2022 - Deliberação nº 84/2020 e 29/2021 - CEDCA - Programa Cartão Futuro Emergencial - PCFE. Prot. 18.969.135-1.</t>
  </si>
  <si>
    <t>PGTO DESPACHO Nº: 23 B/2022 - SEJUF/DET/CPP REF 06/2022  - Deliberação nº 84/2020 e 29/2021 - CEDCa - Programa Cartão Futuro Emergencial - PCFE. Prot. 18.945.774-0</t>
  </si>
  <si>
    <t>PGTO CONFORME DESPACHO Nº: 88/2022 - SEJUF/DET/CPP REF 05/2022 E 06/2022 - Deliberação nº 65/2020 e 29/2021 - CEDCA - Programa Cartão Futuro. Prot. 18.914.972-7.</t>
  </si>
  <si>
    <t>22000189</t>
  </si>
  <si>
    <t>PAGTO PARCELA ÚNICA ( Conforme Informação C. Convênios - fls. 511) ref. Edital de Chamamento nº 07/2021 – Projeto Semeando Oportunidades. Custeio. Termo de Fomento 13/2022. Prot. 18.605.083-5.</t>
  </si>
  <si>
    <t>PG NF 520 - 35ª MEDIÇÃO - PD 19.156.555-0 - TCTF nº 009/2021.C.A. nº 0729/2018/PRED - Conclusão da construção Centro de Socioeducação de Piraquara. Concorrência Pública n°0059/2016 – PRED. Deliberação nº 111/2014/CEDCA. REEMPENHO do Empenho nº 18000034/5760. 11.909.286-8-PI. 15.598.923-8 - MCO 21000040.</t>
  </si>
  <si>
    <t>PG NF 521 - REAJUSTE 35ª MED - PD 19.168.526-1 - TCTF 009/2021 - REAJUSTES -  3º período do contrato, 1º ao 3º período do 5º e do 8º termo Aditivo -  do contrato administrativo nº 729/2018 - Conclusão da construção do Centro de Socioeducação - CENSE Piraquara. Del. 111/2014. Prot. 17.340.144-2 - MCO 21000033.</t>
  </si>
  <si>
    <t>PGTO CONFORME DESPACHO Nº: 15 B/2022 SEJUF/DET/CPP JUNHO/2022 Deliberação nº 84/2020 e 29/2021 - CEDCA - Programa Cartão Futuro Emergencial - PCFE. Prot. 18.894.035-8.</t>
  </si>
  <si>
    <t>PGTO CONFORME DESPACHO Nº: 54 - B/2022 SEJUF/DET/CPP (FLS 193)  REFJUNHO/2022 - Deliberação nº 84/2020 e 29/2021 - CEDCA/PR - Programa Cartão Futuro Emergencial - PCFE. Prot. 18.980.435-0.</t>
  </si>
  <si>
    <t>PGTO CONFORME DESPACHO Nº: 19 - B/2022 SEJUF/DET/CPP (FLS 197) REF JUNHO/2022 - Deliberação nº 84/2020 e 29/2021 – CEDCA/PR - Programa Cartão Futuro Emergencial - PCFE. Prot. 18.903.225-0.</t>
  </si>
  <si>
    <t>PGTO DESPACHO Nº: 111/2022 - SEJUF/DET/CPP (FLS .141) REF JUNHO/2022 -  Deliberação nº 84/2020 e 29/2021 - CEDCA/PR - Programa Cartão Futuro Emergencial - PCFE. Prot. 18.926.587-5.</t>
  </si>
  <si>
    <t>PGTO DESPACHO Nº: 103/2022 - SEJUF/DET/CPP REF JUNHO/2022 ( 121) -  Deliberação nº 84/2020 e 29/2021 – CEDCA/PR –  Programa Cartão Futuro Emergencial - PCFE. Prot. 18.917.508-6.</t>
  </si>
  <si>
    <t>22000176</t>
  </si>
  <si>
    <t>PGTO REF. DESPACHO No. 100/2022 - SEJUF/DET/CPP(FLS 141) REF. JUNHO/2022 Deliberação nº 84/2020, 29/2021 – CEDCA/PR – Programa Cartão Futuro Emergencial – PCFE. Prot. 19.082.489-6.</t>
  </si>
  <si>
    <t>PGTO REF. DESPACHO No. 100/2022 - SEJUF/DET/CPP(FLS 141) REF. MAIO/2022 e JUNHO/2022 Deliberação nº 84/2020, 29/2021 – CEDCA/PR – Programa Cartão Futuro Emergencial – PCFE. Prot. 19.082.489-6.</t>
  </si>
  <si>
    <t>PGTO DESPACHO nº 044 – B / 2022 – SEJUF/DET/CPP REF. JUNHO/2022 Deliberação nº 84/2020 e 29/2021 – CEDCA/PR – Programa Cartão Futuro Emergencial - PCFE. Prot. 18.906.842-5.</t>
  </si>
  <si>
    <t xml:space="preserve"> PGTO CONFORME DESPACHO Nº: 104/2022 - SEJUF/DET/CPP (FLS137) REF JULHO/2022 - Deliberação nº 84/2020 e 29/2021 - CEDCA/PR - Programa Cartão Futuro Emergencial - PCFE. Prot. 18.917.824-7.</t>
  </si>
  <si>
    <t>PGTO DESPACHO nº 57 – B /2022 – SEJUF/DET/CPP REF. JUNHO/2022 - Deliberação nº 84/2020 e 29/2021 - CEDCA - Programa Cartão Futuro Emergencial - PCFE. Prot. 18.947.230-7</t>
  </si>
  <si>
    <t>PGTO CONFORME DESPACHO Nº: 109/2022 - SEJUF/DET/CPP REF JUNHO/2022 Deliberação nº 84/2020 e 29/2021 - CEDCA/PR - Programa Cartão Futuro Emergencial - PCFE. Prot. 18.922.929-1.</t>
  </si>
  <si>
    <t>PGTO DESPACHO nº 30 – B /2022 – SEJUF/DET/CPP REF. JUNHO/2022 Deliberação nº 84/2020 e 29/2021 - CEDCa - Programa Cartão Futuro Emergencial - PCFE. Prot. 18.931.855-3</t>
  </si>
  <si>
    <t>PGTO CONFORME DESPACHO 58- B / 2022- SEJUF/DET/CPP (FLS 202) JUNHO/2022 - Deliberação nº 84/2020 e 29/2021 - CEDCA/PR - Programa Cartão Futuro Emergencial - PCFE. Prot. 18.979.084-8.</t>
  </si>
  <si>
    <t>PGTO DESPACHO nº 46 – B /2022 – SEJUF/DET/CPP (Conf. fls 281) REF. JUNHO/2022 Deliberação nº 84/2020 e 29/2021 - CEDCA - Programa Cartão Futuro Emergencial - PCFE. Prot. 18.973.291-0.</t>
  </si>
  <si>
    <t>PGTO DESPACHO nº 35 – B /2022 – SEJUF/DET/CPP REF. JUNHO/2022 - Deliberação nº 84/2020 e 29/2021 - CEDCA - Programa Cartão Futuro Emergencial - PCFE. Prot. 18.957.729-0.</t>
  </si>
  <si>
    <t>PGTO CONFORME DESPACHO N 105/2022 SEJUF/DET/CPP REF JUNHO/2022 Deliberação nº 84/2020 e 29/2021 - CEDCa - Programa Cartão Futuro Emergencial - PCFE. Prot. 18.923.934-3.</t>
  </si>
  <si>
    <t>PGTO CONFORME DESPACHO Nº: 106/2022 SEJUF/DET/CPP REF JUNHO/2022 - Deliberação nº 84/2020 e 29/2021 - CEDCa/PR - Programa Cartão Futuro Emergencial - PCFE. Prot. 18.918.342-9.</t>
  </si>
  <si>
    <t>PGTO DESPACHO nº 50 -B /2022 – SEJUF/DET/CPP REF. JUNHO/2022 - Deliberação nº 84/2020 e 29/2021 - CEDCA/PR - Programa Cartão Futuro Emergencial - PCFE. Prot. 18.978.490-2.</t>
  </si>
  <si>
    <t>PGTO DESPACHO Nº:113/2022 - SEJUF/DET/CPP REF 06/2022 FIA  Deliberação nº 84/2020 e 29/2021 - CEDCA/PR - Programa Cartão Futuro Emergencial - PCFE. Prot. 18.929.499-9.</t>
  </si>
  <si>
    <t>PGTO DESPACHO Nº: 74/2022 - SEJUF/DET/CPP REF 06/2022 FIA  Deliberação nº 84/2020 e 29/2021 - CEDCA/PR - Programa Cartão Futuro Emergencial - PCFE. Prot. 19.032.683-7.</t>
  </si>
  <si>
    <t>22000191</t>
  </si>
  <si>
    <t>IRMÃOS MUFFATO S.A – 27</t>
  </si>
  <si>
    <t>PGTO DESPACHO nº 114/2022 – SEJUF/DET/CPP(Conf. Fls. 161) REF. ABR-MAI-JUN/2022 - Deliberação nº 84/2020 e 29/2021 - CEDCA/PR - Programa Cartão Futuro Emergencial - PCFE. Prot. 18.834.647-2.</t>
  </si>
  <si>
    <t>22000188</t>
  </si>
  <si>
    <t>ASS. ICARO MARCOLIN</t>
  </si>
  <si>
    <t>PAGTO PARCELA ÚNICA ( CFE INFORMAÇÃO C. CONVEIOS FLS. 333) REF. Edital de Chamamento nº 07/2021 – Projeto Tênis Transforma Vidas. CUSTEIO. Deliberação nº 052/2020. Termo de Fomento 11/2022. Prot. 18.684.240-5</t>
  </si>
  <si>
    <t>22000186</t>
  </si>
  <si>
    <t>APAE DE PEROLA DO OESTE</t>
  </si>
  <si>
    <t>PAGTO PARCELA ÚNICA (Conforme Informação C. Convênios fls. 229) Termo de Fomento nº 012/2022. Edital de Chamamento nº 07/2021 – Projeto É Brincando que Se Aprende. Custeio. Prot. 18.416.969-0.</t>
  </si>
  <si>
    <t>22000187</t>
  </si>
  <si>
    <t>PAGTO PARCELA ÚNICA (Conforme Informação C. Convênios fls. 229) Termo de Fomento nº 012/2022. Edital de Chamamento nº 07/2021 – Projeto É Brincando que Se Aprende. Investimento. Prot. 18.416.969-0.</t>
  </si>
  <si>
    <t>PGTO CONFORME DESPACHO Nº: 99/2022 - SEJUF/DET/CPP REF JUNHO/2022 - Deliberação nº 84/2020 e 29/2021 - CEDCA/PR - Programa Cartão Futuro Emergencial - PCFE. Prot. 18.915.367-8.</t>
  </si>
  <si>
    <t>22000159</t>
  </si>
  <si>
    <t>PGTO DESPACHO nº 84/2022 – SEJUF/DET/CPP REF. MAIO e JUNHO/2022 Deliberação nº 84/2020 e 29/2021 - CEDCA/PR - Programa Cartão Futuro Emergencial - PCFE. Prot. 19.056.632-3.</t>
  </si>
  <si>
    <t>OUTRAS SECRETARIAS - APOIO DEJUDH</t>
  </si>
  <si>
    <t>DEJUDH - Departamento de Justiça e de Promoção e Defesa dos Direitos Humanos</t>
  </si>
  <si>
    <t>DEJUDH</t>
  </si>
  <si>
    <t>Lídia - 2859</t>
  </si>
  <si>
    <t>Walquíria - 2808 e Silvana - 2615</t>
  </si>
  <si>
    <t>Juliany - 2686</t>
  </si>
  <si>
    <t xml:space="preserve">Suelen Glinski - 2838 </t>
  </si>
  <si>
    <t>Renata  Mareziuzek dos Santos - 2869</t>
  </si>
  <si>
    <t>Ane Beatriz - 2635</t>
  </si>
  <si>
    <t>Rogério Thomé - 2671</t>
  </si>
  <si>
    <t>Cód. Status Pagamento</t>
  </si>
  <si>
    <t>Pago</t>
  </si>
  <si>
    <t>33903007</t>
  </si>
  <si>
    <t>33903916</t>
  </si>
  <si>
    <t>33903905</t>
  </si>
  <si>
    <t>33903016</t>
  </si>
  <si>
    <t>33903036</t>
  </si>
  <si>
    <t>33903988</t>
  </si>
  <si>
    <t>PG NF 42234 - PD 18.828.766-2 - TCTF 03/21 - SEJUF/SECC - Divulgação Cartão Futuro e Cartão Futuro Emergencial. Prot. 17.923.192-1. AÇÕES DE COMUNICAÇÃO - CARTÃO FUTURO - PADV 7038</t>
  </si>
  <si>
    <t>PAGTO NF.41558 - PROT. 18.659.700-1 -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7039</t>
  </si>
  <si>
    <t>PG NF 41882 - PD 18.733.707-0 - TCTF 03/21 - SEJUF/SECC - Divulgação Cartão Futuro e Cartão Futuro Emergencial. Prot. 17.923.192-1. AÇÕES DE COMUNICAÇÃO - CARTÃO FUTURO - PADV 7039</t>
  </si>
  <si>
    <t>PGTO NF 39407 - PROT 18.393.961-0 -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6765</t>
  </si>
  <si>
    <t>PGTO NF 39408 - PROT 18.393.961-0 -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6765</t>
  </si>
  <si>
    <t>PAGTO NF. 41522 - PROT. 18.655.932-0 -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7039</t>
  </si>
  <si>
    <t>PGTO NF 39451  PROT. 18.402.730-5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</si>
  <si>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39452  PROT. 18.402.730-5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</si>
  <si>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39453  PROT. 18.402.730-5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</si>
  <si>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39454  PROT. 18.402.730-5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</si>
  <si>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39455  PROT. 18.402.730-5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</si>
  <si>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42177 - PD 18.817.872-3 - TCTF 03/21 - SEJUF/SECC - Divulgação Cartão Futuro e Cartão Futuro Emergencial. Prot. 17.923.192-1. AÇÕES DE COMUNICAÇÃO - CARTÃO FUTURO - PADV 7039</t>
  </si>
  <si>
    <t>PGTO NF 39456  PROT. 18.402.730-5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</si>
  <si>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39538  PROT. 18.404.036-0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</si>
  <si>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39539  PROT. 18.404.036-0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</si>
  <si>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39542  PROT. 18.404.036-0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</si>
  <si>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39543  PROT. 18.404.036-0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</si>
  <si>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NF. 40718 - PROT, 18.542.513-4 -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</si>
  <si>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PGTO NFSe 39614 -  Prot. 18.406.148.1 -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</si>
  <si>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NFSe 39615 - Prot. 18.406.148.1 -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</si>
  <si>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NFSe 39616 - Prot. 18.406.148.1 -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</si>
  <si>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NFSe 39617 - Prot. 18.406.148.1 -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</si>
  <si>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NFSe 39618 - Prot. 18.406.148.1 -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</si>
  <si>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NFSe 39619 - Prot. 18.406.148.1 -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</si>
  <si>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39540  PROT. 18.404.036-0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</si>
  <si>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21000143</t>
  </si>
  <si>
    <t>PAGTO NF. 40587 - PROT. 18.533.945-9 -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6772</t>
  </si>
  <si>
    <t>PGTO NF 39541 PROT. 18.404.036-0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</si>
  <si>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41881 - PROT 18.733.735-6 -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</si>
  <si>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39574 PROT. 18.404.195-2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</si>
  <si>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39575 PROT.18.404.195-2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</si>
  <si>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39577 PROT.18.404.195-2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</si>
  <si>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39578 PROT.18.404.195-2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</si>
  <si>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39579 PROT.18.404.195-2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</si>
  <si>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42272 - PD 18.842.709-0 - TCTF 03/21 - SEJUF/SECC - Divulgação Cartão Futuro e Cartão Futuro Emergencial. Prot. 17.923.192-1. AÇÕES DE COMUNICAÇÃO - CARTÃO FUTURO - PADV 7039</t>
  </si>
  <si>
    <t>PGTO NF 39580 PROT. 18.404.224-0 -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</si>
  <si>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39581 PROT. 18.404.224-0 -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</si>
  <si>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39582 PROT. 18.404.224-0 -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</si>
  <si>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39583 PROT. 18.404.224-0 -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</si>
  <si>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39585 PROT. 18.404.224-0 -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</si>
  <si>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PAGTO NF. 39537 - PROT. 18.403.997-4 -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7036</t>
  </si>
  <si>
    <t>PGTO NF 39576 PROT. 18.404.195-2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7039</t>
  </si>
  <si>
    <t>PGTO NF 38944 - PROT 18.327.689-1 -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6764</t>
  </si>
  <si>
    <t>21000152</t>
  </si>
  <si>
    <t>PAGTO NF. 39466 - PROT. 18.403.302-0 - Termo de Cooperação Técnico-Financeira 003/2021 com a Secretaria de Estado da Comunicação Social e Cultura, referente ao Projeto de divulgação dos Programas Cartão Futuro e Cartão Futuro Emergencial. Prot. 17.923.192-1. AÇÕES DE COMUNICAÇÃO - CARTAO FUTURO - PADV 7137</t>
  </si>
  <si>
    <t>PGTO NF 39584 PROT. 18.404.224-0 -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</si>
  <si>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39592 PROT. 18.421.782-1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</si>
  <si>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39593 PROT. 18.421.782-1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</si>
  <si>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39594 PROT. 18.421.782-1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</si>
  <si>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39595 PROT. 18.421.782-1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</si>
  <si>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39596 PROT. 18.421.782-1Termo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</si>
  <si>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39597 PROT. 18.421.782-1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</si>
  <si>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40588 PROT 18.533.910-6 -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6771</t>
  </si>
  <si>
    <t>PGTO NF 39411 - PROT. 18.393.985-8 -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</si>
  <si>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41095 PROT. 18.609.871-4 -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</si>
  <si>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39412 - PROT. 18.393.985-8 -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</si>
  <si>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41523 PROT. 18.655.967-3 -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</si>
  <si>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39413 - PROT. 18.393.985-8 -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</si>
  <si>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39416 - PROT. 18.393.985-8 -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</si>
  <si>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41564 PROT. 18.659.600-5 -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</si>
  <si>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40515 PROT. 18.533.978-5 -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</si>
  <si>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40516 PROT. 18.533.978-5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</si>
  <si>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40517 PROT. 18.533.978-5 -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</si>
  <si>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40518 PROT 18.533.978-5 -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</si>
  <si>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40564 PROT. 18.533.978-5 -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</si>
  <si>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40565 PROT. 18.533.978-5 -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</si>
  <si>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42547 - PD 18.930.737-3 - TCTF 03/21 - SEJUF/SECC - Divulgação Cartão Futuro e Cartão Futuro Emergencial. Prot. 17.923.192-1. AÇÕES DE COMUNICAÇÃO - CARTÃO FUTURO - PADV 7037</t>
  </si>
  <si>
    <t>PGTO NF 41220 PROT 18.627.140-8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</si>
  <si>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40857 PROT.  18.548.068-2 -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7036</t>
  </si>
  <si>
    <t>PGTO NF 40499 PROT. 18.533.824-0 -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</si>
  <si>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40500 - PROT. 18.533.824-0 -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</si>
  <si>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NFSe 40290 - Prot. 18.512.997-7 -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</si>
  <si>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NFSe 40291 - Prot. 18.512.997-7 -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</si>
  <si>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NFSe 40292 - Prot. 18.512.997-7 -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</si>
  <si>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NFSe 40293 - Prot. 18.512.997-7 -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</si>
  <si>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PAGTO NF. 39040 - PROT.18.331.393-2 -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7037</t>
  </si>
  <si>
    <t>PGTO NF 40501 - PROT. 18.533.824-0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</si>
  <si>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PAGTO NF. 39041 - PROT.18.331.393-2 -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7037</t>
  </si>
  <si>
    <t>PAGTO NF. 39042 - PROT.18.331.393-2 -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</si>
  <si>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NF. 39043 - PROT.18.331.393-2 -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7037</t>
  </si>
  <si>
    <t>PAGTO NF. 39044 - PROT.18.331.393-2 -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7037</t>
  </si>
  <si>
    <t>PAGTO NF. 39045 - PROT.18.331.393-2 -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7037</t>
  </si>
  <si>
    <t>PGTO NF 40566 PROT 18.533.987-4 -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</si>
  <si>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40502 - PROT. 18.533.824-0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</si>
  <si>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41561 PROT 18.659.506-8 -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</si>
  <si>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40503 - PROT. 18.533.824-0 -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</si>
  <si>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40504 - PROT. 18.533.824-0 -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</si>
  <si>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42343  PROT. 18.866.710-4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</si>
  <si>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39620 PROT. 18.406.197-0 -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</si>
  <si>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39621 PROT. 18.406.197-0 -Termo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</si>
  <si>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39622 PROT. 18.406.197-0 -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</si>
  <si>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39623 PROT. 18.406.197-0 -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</si>
  <si>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39624 PROT. 18.406.197-0 -Termo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</si>
  <si>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39625 PROT. 18.406.197-0 -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</si>
  <si>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39433  PROT. 18.402.685-6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</si>
  <si>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39434  PROT. 18.402.685-6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</si>
  <si>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39435 PROT. 18.402.685-6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</si>
  <si>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NFSe 41209 - Prot. 18.627.163-7 -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</si>
  <si>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39436 PROT. 18.402.685-6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</si>
  <si>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39437  PROT. 18.402.685-6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</si>
  <si>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39438  PROT. 18.402.685-6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</si>
  <si>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41516 PROT. 18.655.788-3 -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</si>
  <si>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39569 PROT 18.404.156-1 -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</si>
  <si>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39570 PROT 18.404.156-1 -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</si>
  <si>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39571 PROT 18.404.156-1 -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</si>
  <si>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39572 PROT 18.404.156-1 -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</si>
  <si>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39573 PROT 18.404.156-1 -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</si>
  <si>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40169 PROT 18.504.508-0 -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</si>
  <si>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40166 PROT 18.504.508-0 -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</si>
  <si>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 40031 PROT 18.494.746-3 -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</si>
  <si>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41927 - PROT. 18.733.716-0 -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</si>
  <si>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NFSe 41677 - Prot. 18.716.613-6 -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</si>
  <si>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PGOT NF 39460 PROT 18.402.769-0 -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7038</t>
  </si>
  <si>
    <t>PGOT NF 39461 PROT 18.402.769-0 -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7038</t>
  </si>
  <si>
    <t>PGOT NF 39462 PROT 18.402.769-0 -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7038</t>
  </si>
  <si>
    <t>PGOT NF 39463 PROT 18.402.769-0 -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7038</t>
  </si>
  <si>
    <t>PGTO NF 41088 PROT 18.609.558-8 -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</si>
  <si>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NF. 39439 - 18.402.709-7 -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7037</t>
  </si>
  <si>
    <t>PAGTO NF. 39440 - 18.402.709-7 -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7037</t>
  </si>
  <si>
    <t>PAGTO NF. 39441 - 18.402.709-7 -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7037</t>
  </si>
  <si>
    <t>PAGTO NF. 39442 - 18.402.709-7 -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7037</t>
  </si>
  <si>
    <t>PAGTO NF. 39443 - PROT.18.402.709-7 -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7037</t>
  </si>
  <si>
    <t>PAGTO NF. 39444 - PROT. 18.402.709-7 - Termo de Cooperação Técnico-Financeira 003/2021 com a Secretaria de Estado da Comunicação Social e Cultura, referente ao Projeto de divulgação dos Programas Cartão Futuro e Cartão Futuro Emergencial. Prot. 17.923.192-1 AÇÕES DE COMUNICAÇÃO - CARTÃO FUTURO - PADV 7037</t>
  </si>
  <si>
    <t>PGTO NFSe 41519 - Prot. 18.655.862-6 -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</si>
  <si>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39562 - PROT. 18.404.140-5 -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</si>
  <si>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39556 PROT 18.404.077- 8 -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</si>
  <si>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39557 PROT 18.404.077- 8 -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</si>
  <si>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39558 PROT 18.404.077- 8 -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</si>
  <si>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39559 PROT 18.404.077- 8 -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</si>
  <si>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39560 PROT 18.404.077- 8 -  Termo de Cooperação Técnico-Financeira 003/2021 com a Secretaria de Estado da Comunicação Social e Cultura, referente ao Projeto de divulgação dos Programas Cartão Futuro e Cartão Futuro Emergencial. Prot. 17.923.192-1.  AÇÕES DE COMUNICAÇÃO - CARTÃO FUTURO - PADV 7037</t>
  </si>
  <si>
    <t>PGTO NF 39561 PROT 18.404.077- 8 - 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</si>
  <si>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39563 - PROT. 18.404.140-5 -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</si>
  <si>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 39564 - PROT. 18.404.140-5 -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</si>
  <si>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39034 - PD 18.331.361-4 - TCTF 03/21 - SEJUF/SECC - Divulgação Cartão Futuro e Cartão Futuro Emergencial. Prot. 17.923.192-1. AÇÕES DE COMUNICAÇÃO - CARTÃO FUTURO - PADV 7037</t>
  </si>
  <si>
    <t>PG NF 39035 - PD 18.331.361-4 - TCTF 03/21 - SEJUF/SECC - Divulgação Cartão Futuro e Cartão Futuro Emergencial. Prot. 17.923.192-1. AÇÕES DE COMUNICAÇÃO - CARTÃO FUTURO - PADV 7037</t>
  </si>
  <si>
    <t>PG NF 39036 - PD 18.331.361-4 - TCTF 03/21 - SEJUF/SECC - Divulgação Cartão Futuro e Cartão Futuro Emergencial. Prot. 17.923.192-1. AÇÕES DE COMUNICAÇÃO - CARTÃO FUTURO - PADV 7037</t>
  </si>
  <si>
    <t>PG NF 39037 - PD 18.331.361-4 - TCTF 03/21 - SEJUF/SECC - Divulgação Cartão Futuro e Cartão Futuro Emergencial. Prot. 17.923.192-1. AÇÕES DE COMUNICAÇÃO - CARTÃO FUTURO - PADV 7037</t>
  </si>
  <si>
    <t>PG NF 39039 - PD 18.331.361-4 - TCTF 03/21 - SEJUF/SECC - Divulgação Cartão Futuro e Cartão Futuro Emergencial. Prot. 17.923.192-1. AÇÕES DE COMUNICAÇÃO - CARTÃO FUTURO - PADV 7037</t>
  </si>
  <si>
    <t>PGTO NF 39565 - PROT. 18.404.140-5 -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</si>
  <si>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 NF 39038 - PD 18.331.361-4 - TCTF 03/21 - SEJUF/SECC - Divulgação Cartão Futuro e Cartão Futuro Emergencial. Prot. 17.923.192-1. AÇÕES DE COMUNICAÇÃO - CARTÃO FUTURO - PADV 7037</t>
  </si>
  <si>
    <t>PGTO NF 39566 - PROT. 18.404.140-5 -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</si>
  <si>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NFSe 40383 - Prot. 18.523.667-6 -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</si>
  <si>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39567 - PROT. 18.404.140-5 -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</si>
  <si>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PGTO NFSe 40384 - Prot. 18.523.667-6 -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</si>
  <si>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NFSe 40385 - Prot. 18.523.667-6 -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</si>
  <si>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NFSe 40386 - Prot. 18.523.667-6 -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</si>
  <si>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PGTO NF 40167 PROT. 18.504.508-0 -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7039</t>
  </si>
  <si>
    <t>PG NF 39083 - PD 18.337.815-5 - Termo de Cooperação Técnico-Financeira 003/2021 com a Secretaria de Estado da Comunicação Social e Cultura, referente ao Projeto de divulgação dos Programas Cartão Futuro e Cartão Futuro Emergencial. Prot. 17.923.192-1.AÇÕES DE COMUNICAÇÃO - CARTÃO FUTURO - PADV 7036</t>
  </si>
  <si>
    <t>PAGTO NF 39022 - PROT. 18.331.273-1.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</si>
  <si>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 39023 - PROT. 18.331.273-1.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</si>
  <si>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 39024 - PROT. 18.331.273-1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</si>
  <si>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 39025 - PROT. 18.331.273-1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</si>
  <si>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PAGTO NF 39026 - PROT. 18.331.273-1 Termo de Cooperação Técnico-Financeira 003/2021 com a Secretaria de Estado da Comunicação Social e Cultura, referente ao Projeto de divulgação dos Programas Cartão Futuro e Cartão Futuro Emergencial. Prot. 17.923.192-1.  AÇÕES DE COMUNICAÇÃO - CARTÃO FUTURO - PADV 7037</t>
  </si>
  <si>
    <t>PAGTO NF 39027 - PROT. 18.331.273-1 Termo de Cooperação Técnico-Financeira 003/2021 com a Secretaria de Estado da Comunicação Social e Cultura, referente ao Projeto de divulgação dos Programas Cartão Futuro e Cartão Futuro Emergencial. Prot. 17.923.192-1. AÇÕES DE COMUNICAÇÃO - CARTÃO FUTURO - PADV 7037</t>
  </si>
  <si>
    <t>PGOT NF 202229 REF 19/01/2022 A 31/01/2022 PROT 18.826.961-3 -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</si>
  <si>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21000125</t>
  </si>
  <si>
    <t>TIF COMUNICACAO LTDA</t>
  </si>
  <si>
    <t>PG NF 24154 - PD 18.299.340-9 - TCTF 002/2021 - Deliberação nº 057/2020 – CEDCA/PR – Termo de Cooperação Técnico-Financeira para reedição de dois filmes e reutilização do áudio da Campanha Não Engula o Choro. Prot. 16.988.917-1. AÇÕES DE COMUNICAÇÃO - ENFRENTAMENTO ÀS VIOLÊNCIAS - PADV 6366</t>
  </si>
  <si>
    <t>PGTO NF 202247 REF 02/2022 CURITIBA PROT. 18.826.961-3 -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</si>
  <si>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22000065</t>
  </si>
  <si>
    <t>GUARDA MIRIM DE FOZ DO IGUACU</t>
  </si>
  <si>
    <t>PG NF 202260 - MARÇO/2022 (14/03/22 A 31/03/22) - PD 18.882.046-8 - Contrato Administrativo nº 062/2020 - Para execução integral do Programa Estadual de Aprendizagem. Deliberações 06/2019 e 003/2021/CEDCA/PR. 17.511.447-5</t>
  </si>
  <si>
    <t>Termo de Fomento nº 012/2022. Edital de Chamamento nº 07/2021 – Projeto É Brincando que Se Aprende. Custeio. Prot. 18.416.969-0.</t>
  </si>
  <si>
    <t xml:space="preserve"> Edital de Chamamento nº 07/2021 – Projeto Tênis Transforma Vidas. CUSTEIO. Deliberação nº 052/2020. Termo de Fomento 11/2022. Prot. 18.684.240-5</t>
  </si>
  <si>
    <t>Edital de Chamamento nº 07/2021 – Projeto Semeando Oportunidades. Custeio. Termo de Fomento 13/2022. Prot. 18.605.083-5.</t>
  </si>
  <si>
    <t>Termo de Fomento nº 012/2022. Edital de Chamamento nº 07/2021 – Projeto É Brincando que Se Aprende. Investimento. Prot. 18.416.969-0.</t>
  </si>
  <si>
    <t>PI. 18.209.290-8 - 4º TERMO ADITIVO AO CA. 0661/2020 GMS - CONSTRUÇÃO DA CASA SEMILIBERDADE FEMININA DE CURITIBA - TCTF nº 020/2022.. Deliberação nº 111/2014 – CEDCA. - CP 0086/2020 GMS - MCO. 22000006.</t>
  </si>
  <si>
    <t>Deliberação nº 84/2020 e 29/2021 - CEDCA/PR - Programa Cartão Futuro Emergencial - PCFE. Prot. 18.834.647-2.</t>
  </si>
  <si>
    <t>Delib nº 84/2020 e 29/2021 - CEDCA/PR - Programa Cartão Futuro Emergencial – PCFE. Prot. 18.839.076-5.</t>
  </si>
  <si>
    <t>Deliberação nº 84/2020 e 29/2021 – CEDCA/PR – Programa Cartão Futuro Emergencial - PCFE. Prot. 18.861.063-3.</t>
  </si>
  <si>
    <t>Deliberação nº 84/2020, 29/2021 – CEDCA/PR – Programa Cartão Futuro Emergencial – PCFE. Prot. 19.102.406-0.</t>
  </si>
  <si>
    <t>Edital de Chamamento nº 07/2021 – Projeto Contra Turno Escolar Nova Terra. Custeio. Termo de Fomento 17/2022. Prot. 18.550.640-1.</t>
  </si>
  <si>
    <t>Edital de Chamamento nº 07/2021 – Projeto Segurança e Qualificação no Atendimento às Crianças e Adolescentes no Contra Turno Escolar. Custeio. Termo de Fomento 18/2022. Prot. 18.416.937-1.</t>
  </si>
  <si>
    <t>Edital de Chamamento nº 07/2021 – Projeto Parceria em Tempos Difíceis. Custeio. Termo de Fomento 15/2022. Prot. 18.822.904-2.</t>
  </si>
  <si>
    <t>Edital de Chamamento nº 07/2021 – Projeto Promovendo bem estar e equidade na educação especial. Custeio. Termo de Fomento 14/2022. Prot. 18.692.855-5.</t>
  </si>
  <si>
    <t>Edital de Chamamento nº 07/2021 – Associação Beneficente Projeto Nova Terra – Projeto Contra Turno Escolar Nova Terra. Investimento. Termo de Fomento 17/2022. Prot. 18.550.640-1.</t>
  </si>
  <si>
    <t>Edital de Chamamento nº 07/2021 – Projeto Segurança e Qualificação no Atendimento às Crianças e Adolescentes no Contra Turno Escolar. Investimento. Termo de Fomento 18/2022. Prot. 18.416.937-1.</t>
  </si>
  <si>
    <t>Edital de Chamamento nº 07/2021 – Projeto Parceria em Tempos Difíceis. Investimento. Termo de Fomento 15/2022. Prot. 18.822.904-2.</t>
  </si>
  <si>
    <t>Edital de Chamamento nº 07/2021 – Projeto Promovendo bem estar e equidade na educação especial. Investimento. Termo de Fomento 14/2022. Prot. 18.692.855-5.</t>
  </si>
  <si>
    <t>Edital de Chamamento nº 07/2021 – Projeto AFSU – Transformando Vidas Através do Esporte. CUSTEIO. Termo de Fomento nº 021/2022. Protocolo 18.684.290-1</t>
  </si>
  <si>
    <t>Edital de Chamamento nº 07/2021 – Projeto Apoio às Crianças e Adolescentes que Vivem em Situação de Risco. Custeio. Termo de Fomento 22/2022. Prot. 18.891.888-3.</t>
  </si>
  <si>
    <t>Edital de Chamamento nº 07/2021 – Projeto Apoio às Crianças e Adolescentes que Vivem em Situação de Risco. Investimento. Termo de Fomento 22/2022. Prot. 18.891.888-3.</t>
  </si>
  <si>
    <t>Edital de Chamamento nº 07/2021 – Projeto Arte, Vida e Transformação. CUSTEIO. Termo de Fomento 020/2022. 18.592.199-9</t>
  </si>
  <si>
    <t>Edital de Chamamento nº 007/2021 - Projeto Empodera Ação. Custeio. Termo de Fomento 016/2022. Prot. 18.808.440-0.</t>
  </si>
  <si>
    <t>Edital de Chamamento nº 07/2021 – Projeto Arte, Vida e Transformação. CAPITAL. termo de Fomento 020/2022. 18.592.199-9</t>
  </si>
  <si>
    <t>Deliberação nº 84/2020, 29/2021 – CEDCA/PR – Programa Cartão Futuro Emergencial – PCFE. Protocolo 19.162.933-7.</t>
  </si>
  <si>
    <t>Edital de Chamamento nº 07/2021 – Projeto Karatê Social. Custeio. Termo de Fomento nº 019/2022. 18.555.912-2</t>
  </si>
  <si>
    <t>Deliberação nº 84/2020, 29/2021 – CEDCA/PR – Programa Cartão Futuro Emergencial – PCFE. Protocolo 19.168.038-3</t>
  </si>
  <si>
    <t>Deliberação nº 84/2020, 29/2021 – CEDCA/PR – Programa Cartão Futuro – PCF. 19.138.921-2</t>
  </si>
  <si>
    <t>Deliberação nº 65/2020, 29/2021 – CEDCA/PR – Programa Cartão Futuro – PCF. Protocolo 19.150.477-1</t>
  </si>
  <si>
    <t>Deliberação nº 84/2020, 29/2021 – CEDCA/PR – Programa Cartão Futuro Emergencial – PCFE. 19.115.548-3</t>
  </si>
  <si>
    <t>Deliberação nº 65/2020, 29/2021 – CEDCA/PR – Programa Cartão Futuro – PCF. 19.141.350-4</t>
  </si>
  <si>
    <t xml:space="preserve"> Edital de Chamamento nº 07/2021 – Projeto Quem ama cuida. Deliberação nº 052/2020/CEDCA/PR. CUSTEIO. Termo de Fomento 023/2022. Protocolo 18.891.860-3</t>
  </si>
  <si>
    <t>Deliberação nº 84/2020, 65/2020 e 29/2021 – CEDCA/PR – Programa Cartão Futuro Emergencial – PCFE e Programa Cartão Futuro – PCF. 19.142.126-4</t>
  </si>
  <si>
    <t xml:space="preserve"> Edital de Chamamento nº 07/2021 – Projeto Quem ama cuida. Deliberação nº 052/2020/CEDCA/PR. INVESTIMENTO. Termo de fomento 023/2022. Protocolo 18.891.860-3</t>
  </si>
  <si>
    <t>Edital de Chamamento nº 07/2021 – Projeto Corpo em Movimento. Custeio. Termo de Fomento 025/2022. Prot. 18.842.548-8.</t>
  </si>
  <si>
    <t>Edital de Chamamento nº 07/2021 – Projeto Reabilitação e Inclusão Digital através de Tecnologia Assistiva. Investimento. Termo de Fomento 024/2022. Prot. 18.416.847-2.</t>
  </si>
  <si>
    <t>Deliberação nº 84/2020, 29/2021 – CEDCA/PR – Programa Cartão Futuro Emergencial – PCFE. 19.250.311-6</t>
  </si>
  <si>
    <t>Deliberação nº 84/2020, 29/2021 – CEDCA/PR – Programa Cartão Futuro Emergencial – PCFE. 19.255.571-0</t>
  </si>
  <si>
    <t>Edital de Chamamento nº 07/2021 – Projeto Estrela da manhã. CUSTEIO. Deliberação 052/2020. Termo de Fomento 026/2022. Protocolo 18.843.079-1</t>
  </si>
  <si>
    <t>Edital de Chamamento nº 07/2021 – Projeto Trilhas do Fortalecimento de Vínculos. Deliberação nº 052/2020. CUSTEIO. Termo de Fomento 027/2022. Protocolo 18.966.282-3.</t>
  </si>
  <si>
    <t>Deliberação nº 84/2020, 29/2021 – CEDCA/PR – Programa Cartão Futuro Emergencial – PCFE Protocolo 19.215.238-0.</t>
  </si>
  <si>
    <t>Deliberação nº 84/2020 – CEDCA/PR – Programa Cartão Futuro Emergencial – PCFE. Protocolo 19.243.840-3</t>
  </si>
  <si>
    <t>Edital de Chamamento nº 07/2021 – Projeto Estrela da manhã. INVESTIMENTO. Deliberação 052/2020. Termo de Fomento 026/2022. Protocolo 18.843.079-1</t>
  </si>
  <si>
    <t xml:space="preserve"> Edital de Chamamento nº 07/2021 – Projeto Aquisição de Automóvel Van para o SCFV Semear de Prudentópolis-PR. CAPITAL. Termo Fomento 028/2022. Protocolo 18.603.537-2.</t>
  </si>
  <si>
    <t>Edital de Chamamento nº 07/2021 – Projeto Trilhas do Fortalecimento de Vínculos. Deliberação nº 052/2020. INVESTIMENTO. Termo de Fomento 027/2022. Protocolo 18.966.282-3</t>
  </si>
  <si>
    <t>Edital de Chamamento nº 007/2021 - Projeto Formação Musical e Prática Esportiva do Golf. Custeio. Termo de Fomento 029/2022. Prot. 18.808.809-0.</t>
  </si>
  <si>
    <t>Edital de Chamamento nº 07/2021 – Projeto Vivências em conexão. CUSTEIO. Deliberação nº 052/2020. Protocolo 18.661.476-3. Termo de Fomento nº 043/2022</t>
  </si>
  <si>
    <t xml:space="preserve"> Edital de Chamamento nº 07/2021 – Projeto APAE fortalece. CUSTEIO. Termo de Fomento nº 044/2022. Prot. 18.772.577-1</t>
  </si>
  <si>
    <t>Deliberação nº 84/2020 e 29/2021 – CEDCA/PR – Programa Cartão Futuro Emergencial – PCFE. 19.188.329-2.</t>
  </si>
  <si>
    <t>Deliberação nº 84/2020 e 29/2021 – CEDCA/PR – Programa Cartão Futuro Emergencial – PCFE. 19.187.675-0</t>
  </si>
  <si>
    <t>Deliberação nº 84/2020 – CEDCA/PR – Programa Cartão Futuro Emergencial – PCFE. Prot. 19.187.709-8.</t>
  </si>
  <si>
    <t>Deliberação nº 84/2020, 29/2021 – CEDCA/PR – Programa Cartão Futuro Emergencial – PCFE. 18.859.919-2</t>
  </si>
  <si>
    <t>Deliberação nº 84/2020, 29/2021 – CEDCA/PR – Programa Cartão Futuro Emergencial – PCFE. 19.187.499-4</t>
  </si>
  <si>
    <t>Deliberação nº 84/2020, 29/2021 – CEDCA/PR – Programa Cartão Futuro Emergencial – PCFE. 19.198.116-2</t>
  </si>
  <si>
    <t>Deliberação nº 84/2020, 29/2021 – CEDCA/PR – Programa Cartão Futuro Emergencial – PCFE. 19.248.819-2</t>
  </si>
  <si>
    <t>Deliberação nº 84/2020, 29/2021 – CEDCA/PR – Programa Cartão Futuro Emergencial – PCFE. 19.193.472-5</t>
  </si>
  <si>
    <t>Edital de Chamamento nº 07/2021 – Projeto Vivências em conexão. INVESTIMENTO. Deliberação nº 052/2020. Termo de Fomento nº 043/2022. Protocolo 18.661.476-3</t>
  </si>
  <si>
    <t xml:space="preserve"> Edital de Chamamento nº 07/2021 – Projeto APAE fortalece. INVESTIMENTO. Termo de Fomento nº 044/2022. Prot. 18.772.577-1</t>
  </si>
  <si>
    <t>Deliberação nº 84/2020, 29/2021 – CEDCA/PR – Programa Cartão Futuro Emergencial – PCFE. 19.236.612-7</t>
  </si>
  <si>
    <t>Deliberação nº 84/2020 – CEDCA/PR – Programa Cartão Futuro Emergencial –PCFE. 19.225.288-1.</t>
  </si>
  <si>
    <t>Deliberação nº 84/2020, 29/2021 – CEDCA/PR – Programa Cartão Futuro Emergencial – PCFE. 19.251.496-7</t>
  </si>
  <si>
    <t>Deliberação nº 84/2020, 29/2021 – CEDCA/PR – Programa Cartão Futuro Emergencial – PCFE. 19.176.915-5</t>
  </si>
  <si>
    <t xml:space="preserve"> Deliberação nº 65/2020 e 29/2021 – CEDCA/PR – Programa Cartão Futuro – PCF. 19.176.915-5</t>
  </si>
  <si>
    <t>Deliberação nº 84/2020, 29/2021 – CEDCA/PR – Programa Cartão Futuro Emergencial – PCFE. 19.175.115-9.</t>
  </si>
  <si>
    <t>Deliberação nº 065/2020, 29/2021 – CEDCA/PR – Programa Cartão Futuro – PCF. 19.175.115-9</t>
  </si>
  <si>
    <t>Deliberação nº 84/2020 – CEDCA/PR – Programa Cartão Futuro Emergencial – PCFE. 19.238.658-6</t>
  </si>
  <si>
    <t>Deliberação nº 84/2020 e 29/2021 – CEDCA/PR – Programa Cartão Futuro Emergencial – PCFE. 19.241.730-9</t>
  </si>
  <si>
    <t>Deliberação nº 84/2020, 29/2021 – CEDCA/PR – Programa Cartão Futuro Emergencial – PCFE. 19.245.550-2.</t>
  </si>
  <si>
    <t>JULHO</t>
  </si>
  <si>
    <t xml:space="preserve">REALOCADO </t>
  </si>
  <si>
    <t>FIA LIVRE</t>
  </si>
  <si>
    <t xml:space="preserve">PGTO NF 2022115 REF. 03/2022 CENSE CASCAVEL I PROT. 18.663.939-1 Contrato Administrativo nº 064/2020 - Contratação de empresa especializada para prestação de serviços, não contínuos para a execução do Projeto Karatê nas Unidades Socioeducativas.15.794.014-7 </t>
  </si>
  <si>
    <t xml:space="preserve">PGTO NF 2022174 REF. 04/2022 CENSE CASCAVEL I PROT. 18.663.939-1 Contrato Administrativo nº 064/2020 - Contratação de empresa especializada para prestação de serviços, não contínuos para a execução do Projeto Karatê nas Unidades Socioeducativas.15.794.014-7 </t>
  </si>
  <si>
    <t xml:space="preserve">PGTO NF 2022217 REF. 05/2022 CENSE CASCAVEL I PROT. 18.663.939-1 Contrato Administrativo nº 064/2020 - Contratação de empresa especializada para prestação de serviços, não contínuos para a execução do Projeto Karatê nas Unidades Socioeducativas.15.794.014-7 </t>
  </si>
  <si>
    <t xml:space="preserve">PGTO NF 2022257 REF. 06/2022 CENSE CASCAVEL I PROT. 18.663.939-1 Contrato Administrativo nº 064/2020 - Contratação de empresa especializada para prestação de serviços, não contínuos para a execução do Projeto Karatê nas Unidades Socioeducativas.15.794.014-7 </t>
  </si>
  <si>
    <t>22000221</t>
  </si>
  <si>
    <t>PGTO DESPACHO Nº: 117/2022 - SEJUF/DET/CPP REF  09 A 11/2021 PROT. 19.142.126-4 - Deliberação nº 84/2020, 65/2020 e 29/2021 – CEDCA/PR – Programa Cartão Futuro Emergencial – PCFE e Programa Cartão Futuro – PCF. 19.142.126-4</t>
  </si>
  <si>
    <t>PGTO DESPACHO Nº: 117/2022 - SEJUF/DET/CPP REF  08/2021 A 06/2022 PROT. 19.142.126-4  - Deliberação nº 84/2020, 65/2020 e 29/2021 – CEDCA/PR – Programa Cartão Futuro Emergencial – PCFE e Programa Cartão Futuro – PCF. 19.142.126-4</t>
  </si>
  <si>
    <t>PAGTO atender junho/22 -- DESPACHO 769/202-DAS/SEJUF vinculados ao Programa Centros da Juventude. Em complemento ao Empenho 22000011. Prot. 18.600.298-9.</t>
  </si>
  <si>
    <t>PGTO NFS-e 3414 - REF. JAN/2022 - PROT. 18.731.389 - (FLS. 40/MOV. 15) - SEMI PARANAVAÍ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</si>
  <si>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 202286 REF 03/2022 SEMILIBERDADE MASCULINO CURITIBA PROT. 18.826.961-3 -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</si>
  <si>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2022224 REF 05/2022 SEMILIBERDADE MASCULINO CURITIBA PROT. 18.826.961-3 -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</si>
  <si>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 xml:space="preserve">PGTO NF 2022219 REF MAIO/2022 SEMILIBERDADE FOZ DO IGUAÇU PROT. 18.780.058-7 -  Contrato Administrativo nº 064/2020 - Contratação de empresa especializada para prestação deserviços, não contínuos para a execução do Projeto Karatê nas Unidades Socioeducativas. 15.794.014-7 </t>
  </si>
  <si>
    <t xml:space="preserve">PGTO NF 2022177 REF ABRIL /2022  SEMILIBERDADE FOZ DO IGUAÇU PROT. 18.780.058-7 - Contrato Administrativo nº 064/2020 - Contratação de empresa especializada para prestação deserviços, não contínuos para a execução do Projeto Karatê nas Unidades Socioeducativas. 15.794.014-7 </t>
  </si>
  <si>
    <t xml:space="preserve">PGTO NF 2022104 REF MARÇO/2022 CENSE UMUARAMA PROT. 18.657.804-0 - Contrato Administrativo nº 064/2020 - Contratação de empresa especializada para prestação deserviços, não contínuos para a execução do Projeto Karatê nas Unidades Socioeducativas. 15.794.014-7 </t>
  </si>
  <si>
    <t xml:space="preserve">PGTO NF 2022215 REF MAIO/2022 CENSE UMUARAMA PROT. 18.657.804- 0-  Contrato Administrativo nº 064/2020 - Contratação de empresa especializada para prestação deserviços, não contínuos para a execução do Projeto Karatê nas Unidades Socioeducativas. 15.794.014-7 </t>
  </si>
  <si>
    <t>PGTO NFS-e 3430 - REF. FEV/2022 - PROT. 18.720.806-8 (FLS. 225/Mov. 74) – CENSE UMUARAMA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</si>
  <si>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NFS-e 3475 - REF. MAR/2022 - PROT. 18.720.806-8 (FLS. 262/Mov. 77) – CENSE UMUARAMA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</si>
  <si>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22000061</t>
  </si>
  <si>
    <t>PGTO NFS-e 3518 - REF. ABR/2022 - PROT. 18.720.806-8 (FLS. 303/Mov. 80) – CENSE UMUARAMA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</si>
  <si>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NFS-e 3567 - REF. MAI/2022 - PROT. 18.720.806-8 (FLS. 346/Mov. 83) – CENSE UMUARAMA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</si>
  <si>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NFS-e 3436 REF. FEV/2022 - PROT. 18.723.379-8 (FLS. 159/MOV. 48) - SEMI UMUARAMA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</si>
  <si>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NFS-e 3476 REF. MAR/2022 - PROT. 18.723.379-8 (FLS. 268/MOV. 97) - SEMI UMUARAMA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</si>
  <si>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NFS-e 3519 REF. ABR/2022 - PROT. 18.723.379-8 (FLS. 269/MOV. 97) - SEMI UMUARAMA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</si>
  <si>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NFS-e 3570 REF. MAI/2022 - PROT. 18.723.379-8 (FLS. 271/MOV. 98) - SEMI UMUARAMA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</si>
  <si>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NFS-e 3437 REF. FEV/2022 - PROT. 18.720.098-9 (FLS. 200/MOV. 70) - SEMI LONDRINA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</si>
  <si>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NFS-e 3481 REF. MAR/2022 - PROT. 18.720.098-9 (FLS. 232/MOV. 87) - SEMI LONDRINA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</si>
  <si>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 202286 REF 03/2022 SEMILIBERDADE MASCULINA CURITIBA PROT. 18.826.961-3 -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</si>
  <si>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22000239</t>
  </si>
  <si>
    <t>GHELERE TRANSPORTES LTD</t>
  </si>
  <si>
    <t>PGTO DESPACHO nº 120/2022 – SEJUF/DET/CPP REF. JAN-FEV-MAR/2022 PROT. 19.187.675-0 Deliberação nº 84/2020 e 29/2021 – CEDCA/PR – Programa Cartão Futuro Emergencial – PCFE. 19.187.675-0</t>
  </si>
  <si>
    <t>PGTO CF DESPACHO nº 90 – B /2022 REF. 06/2022 PROT. 19.074.743-3 SEJUF/DET/CPP REF. Deliberação nº 84/2020 e 29/2021 - CEDCA/PR - Programa Cartão Futuro Emergencial - PCFE. Prot. 19.074.743-3.</t>
  </si>
  <si>
    <t>PGTO DESPACHO Nº 83 - B 2022 – SEJUF/DET/CPP REF JUNHO E JULHO 2022 FIA - Deliberação nº 65/2020 e 29/2021 - CEDCA/PR - Programa Cartão Futuro Emergencial - PCFE. Prot. 19.061.864-1.</t>
  </si>
  <si>
    <t>22000266</t>
  </si>
  <si>
    <t>PGTO DESPACHO Nº: 122/2022 - SEJUF/DET/CPP REF  05 A 07/2022 - Deliberação nº 84/2020 – CEDCA/PR – Programa Cartão Futuro Emergencial – PCFE. 19.255.416-0</t>
  </si>
  <si>
    <t>22000208</t>
  </si>
  <si>
    <t>CENTRO DE CONVIVENCIA ARTE &amp; V</t>
  </si>
  <si>
    <t>Pagto Parcela Única ( Conforme Informação Central Convênios fls. 408) - Edital de Chamamento nº 07/2021 – Projeto Arte, Vida e Transformação. CUSTEIO. Termo de Fomento 020/2022. 18.592.199-9.</t>
  </si>
  <si>
    <t>22000209</t>
  </si>
  <si>
    <t>Pagto Parcela Única ( Conforme Informação Central Convênios fls. 408)  Edital de Chamamento nº 07/2021 – Projeto Arte, Vida e Transformação. CAPITAL. termo de Fomento 020/2022. 18.592.199-9</t>
  </si>
  <si>
    <t>22000265</t>
  </si>
  <si>
    <t>PGTO DESPACHO nº 121/2022 – SEJUF/DET/CPP REF. MAI-JUN-JUL/2022 PROT. 19.255.247-8 Deliberação nº 84/2020, 29/2021 – CEDCA/PR – Programa Cartão Futuro Emergencial – PCFE. 19.255.247-8</t>
  </si>
  <si>
    <t>PGTO CF REF. 07/2022 DESPACHO nº 55 – C /2022 – SEJUF/DET/CPP Deliberação nº 84/2020 e 29/2021 - Programa Cartão Futuro Emergencial - PCFE. Prot. 18.972.618-0.</t>
  </si>
  <si>
    <t>PGTO DESPACHO Nº102 B/2022 - SEJUF/DET/CPP REF JULHO 2022 FIA Deliberação nº 65/2020 e 29/2021 – CEDCA/PR – Programa Cartão Futuro – PCF. Prot. 19.107.298-7.</t>
  </si>
  <si>
    <t>22000161</t>
  </si>
  <si>
    <t>PGTO DESPACHO Nº: 87/2022 - SEJUF/DET/CPP REF  09/2021 A 11/2021 PROT. 19.021.854-6 - Deliberação nº 84/2020 e 29/2021 - CEDCA/PR - Programa Cartão Futuro Emergencial - PCFE. Prot. 19.021.854-6.</t>
  </si>
  <si>
    <t>22000162</t>
  </si>
  <si>
    <t>PGTO DESPACHO Nº: 87/2022 - SEJUF/DET/CPP REF  09/2021 A 05/2022 PROT. 19.021.854-6 - Deliberação nº 65/2020 e 29/2021 - CEDCA/PR - Programa Cartão Futuro - PCF. Prot. 19.021.854-6.</t>
  </si>
  <si>
    <t>PGTO DESPACHO Nº:85 B/2022– SEJUF/DET/CPP REF JUNHO A JULHO 2022 FIA - Deliberação nº 65/2020 e 29/2021 - CEDCA/PR - Programa Cartão Futuro - PCF. Prot. 19.056.072-4.</t>
  </si>
  <si>
    <t>22000216</t>
  </si>
  <si>
    <t>PGTO DESPACHO Nº:123/2022– SEJUF/DET/CPP REF AGOSTO 2021 A JULHO 2022 CARTÃO FUTURO FIA - Deliberação nº 65/2020, 29/2021 – CEDCA/PR – Programa Cartão Futuro – PCF. Protocolo 19.150.477-1</t>
  </si>
  <si>
    <t>22000231</t>
  </si>
  <si>
    <t>PGTO DESPACHO nº 130/2022 – SEJUF/DET/CPP REF. MAI-JUN-JUL/2022 PROT. 19.215.238-0 Deliberação nº 84/2020, 29/2021 – CEDCA/PR – Programa Cartão Futuro Emergencial – PCFE Protocolo 19.215.238-0.</t>
  </si>
  <si>
    <t>PGTO DESPACHO nº 130/2022 – SEJUF/DET/CPP REF. JUN-JUL/2022 PROT. 19.215.238-0 Deliberação nº 84/2020, 29/2021 – CEDCA/PR – Programa Cartão Futuro Emergencial – PCFE Protocolo 19.215.238-0.</t>
  </si>
  <si>
    <t>PGTO DESPACHO nº 130/2022 – SEJUF/DET/CPP REF. JUL/2022 PROT. 19.215.238-0  Deliberação nº 84/2020, 29/2021 – CEDCA/PR – Programa Cartão Futuro Emergencial – PCFE Protocolo 19.215.238-0.</t>
  </si>
  <si>
    <t>PGTO DESPACHO Nº:123/2022– SEJUF/DET/CPP REF AGOSTO 2021 A JANEIRO 2022 CARTÃO FUTURO FIA - Deliberação nº 65/2020, 29/2021 – CEDCA/PR – Programa Cartão Futuro – PCF. Protocolo 19.150.477-1</t>
  </si>
  <si>
    <t>PGTO DESPACHO Nº:72 B/2022– SEJUF/DET/CPP REF JUNHO A JULHO 2022 FIA - Deliberação nº 84/2020 e 29/2021 - CEDCA/PR - Programa Cartão Futuro Emergencial - PCFE. Prot. 18.933.071-5.</t>
  </si>
  <si>
    <t>22000218</t>
  </si>
  <si>
    <t>BRUXELAS - 13</t>
  </si>
  <si>
    <t>PGTO DESPACHO Nº:124/2022– SEJUF/DET/CPP REF AGOSTO 2021 A JULHO 2022 FIA  - Deliberação nº 65/2020, 29/2021 – CEDCA/PR – Programa Cartão Futuro – PCF. 19.141.350-4</t>
  </si>
  <si>
    <t>22000203</t>
  </si>
  <si>
    <t>APAE DE NOSSA SENHORA DAS GRAC</t>
  </si>
  <si>
    <t>PAGTO PARCELA ÚNICA - Edital de Chamamento nº 07/2021 – Projeto Promovendo bem estar e equidade na educação especial. Custeio. Termo de Fomento 14/2022. Prot. 18.692.855-5.</t>
  </si>
  <si>
    <t>22000204</t>
  </si>
  <si>
    <t>PAGTO PARCELA ÚNICA - Edital de Chamamento nº 07/2021 – Projeto Promovendo bem estar e equidade na educação especial. Investimento. Termo de Fomento 14/2022. Prot. 18.692.855-5.</t>
  </si>
  <si>
    <t>22000213</t>
  </si>
  <si>
    <t>ASSOCIACAO DOJO.COM</t>
  </si>
  <si>
    <t>PAGTO PARCELA ÚNICA - (Conforme Informação Central Convênios fls. 730)  Edital de Chamamento nº 07/2021 – Projeto Karatê Social. Custeio. Termo de Fomento nº 019/2022. 18.555.912-2</t>
  </si>
  <si>
    <t>PGTO NF 147853 REF REF  05/2022 PROT. 18.925.284-6 - Contrato Administrativo nº 061/2020 - Execução integral do Programa Estadual de Aprendizagem. 17.151.995-0</t>
  </si>
  <si>
    <t>PGTO NF140556  03/2022  PROT. 18.925.284-6 - Contrato Administrativo nº 061/2020 - Execução integral do Programa Estadual de Aprendizagem. 17.151.995-0</t>
  </si>
  <si>
    <t>PGTO NF 147852 REF 04/2022 PROT. 18.925.284-6 Contrato Administrativo nº 061/2020 - Execução integral do Programa Estadual de Aprendizagem. 17.151.995-0</t>
  </si>
  <si>
    <t xml:space="preserve">PGTO NF 2022180 REF ABRIL/2022 CENSE TOLEDO PROT 18.669.762-6 - Contrato Administrativo nº 064/2020 - Contratação de empresa especializada para prestação deserviços, não contínuos para a execução do Projeto Karatê nas Unidades Socioeducativas. 15.794.014-7 </t>
  </si>
  <si>
    <t xml:space="preserve">PGTO NF 2022136 REF MARÇO/2022 CENSE TOLEDO PROT 18.669.762-6 -  Contrato Administrativo nº 064/2020 - Contratação de empresa especializada para prestação deserviços, não contínuos para a execução do Projeto Karatê nas Unidades Socioeducativas.  15.794.014-7 </t>
  </si>
  <si>
    <t xml:space="preserve">PGTO NF 2022223 REF MAIO/2022 CENSE TOLEDO PROT 18.669.762-6 -  Contrato Administrativo nº 064/2020 - Contratação de empresa especializada para prestação deserviços, não contínuos para a execução do Projeto Karatê nas Unidades Socioeducativas. 15.794.014-7 </t>
  </si>
  <si>
    <t>PGTO NF 3521 REF ABRIL /2022 CAMPO MOURÃO PROT. 18.717.730- 8 -  Contrato Administrativo nº 072/2021 - Projeto Arte e Ação – atividades de cultura, esporte e lazer, em formato de Oficinas e Mostras Culturais presenciais, para adolescentes que cumprem medida  socioeducativa de internação, internação provisória e semiliberdade nos Centros de Socioeducação e Casas de Semiliberdade do Estado do Paraná. Deliberação nº 21/2019 – CEDCA/PR. CP nº 01/2021. Prot. 18.216.196-9</t>
  </si>
  <si>
    <t>PGTO NF 3425 REF FEVEREIRO/2022 CAMPO MOURÃO PROT. 18.717.730-8 - 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</si>
  <si>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DESPACHO Nº 89 B/2022 REF 06/2022 E 07/2022 -  Deliberação nº 84/2020 e 29/2021 - CEDCA/PR - Programa Cartão Futuro Emergencial - PCFE. Prot. 19.080.105-5.</t>
  </si>
  <si>
    <t>22000210</t>
  </si>
  <si>
    <t>APAE DE GOIOERE</t>
  </si>
  <si>
    <t>PAGTO PARCELA ÚNICA - (Conforme Informação Central Convênios fls. 339) Edital de Chamamento nº 007/2021 - Projeto Empodera Ação. Custeio. Termo de Fomento 016/2022. Prot. 18.808.440-0.</t>
  </si>
  <si>
    <t>22000201</t>
  </si>
  <si>
    <t>APAE DE CALIFORNIA</t>
  </si>
  <si>
    <t>PAGTO PARCELA ÚNICA - (Conforme Informação Central Convênios fls. 276) Edital de Chamamento nº 07/2021 – Projeto Parceria em Tempos Difíceis. Custeio. Termo de Fomento 15/2022. Prot. 18.822.904-2.</t>
  </si>
  <si>
    <t>22000202</t>
  </si>
  <si>
    <t>PAGTO PARCELA ÚNICA - (Conforme Informação Central Convênios fls. 276)  Edital de Chamamento nº 07/2021 – Projeto Parceria em Tempos Difíceis. Investimento. Termo de Fomento 15/2022. Prot. 18.822.904-2.</t>
  </si>
  <si>
    <t>22000205</t>
  </si>
  <si>
    <t>ASSOC. FUTSAL DE UMUARAMA - AF</t>
  </si>
  <si>
    <t>PAGTO PARCELA ÚNICA - (Conforme Informação Central Convênios fls. 279). Edital de Chamamento nº 07/2021 – Projeto AFSU – Transformando Vidas Através do Esporte. CUSTEIO. Termo de Fomento nº 021/2022. Protocolo 18.684.290-1</t>
  </si>
  <si>
    <t>PGTO DESPACHO nº 23 – C /2022 – SEJUF/DET/CPP REF. 07/2022 PROT. 18.945.774-0 Deliberação nº 84/2020 e 29/2021 - CEDCa - Programa Cartão Futuro Emergencial - PCFE. Prot. 18.945.774-0</t>
  </si>
  <si>
    <t>22000249</t>
  </si>
  <si>
    <t>PGTO REF. ABR-MAI-JUN/2022  DESPACHO nº 149/2022 – SEJUF/DET/CPP PROT. 19.251.496-7 Deliberação nº 84/2020, 29/2021 – CEDCA/PR – Programa Cartão Futuro Emergencial – PCFE. 19.251.496-7</t>
  </si>
  <si>
    <t>PGTO REF. 07/2022 DESPACHO nº 29-C/2022 PROT. 18.930.194-4  Deliberação nº 84/2020 e 29/2021 - CEDCa - Programa Cartão Futuro Emergencial - PCFE. Prot. 18.930.194-4.</t>
  </si>
  <si>
    <t>PGTO REF. 07/2022 DESPACHO nº 30 – C/2022 – SEJUF/DET/CPP PROT. 18.931.855-3  Deliberação nº 84/2020 e 29/2021 - CEDCa - Programa Cartão Futuro Emergencial - PCFE. Prot. 18.931.855-3</t>
  </si>
  <si>
    <t>22000206</t>
  </si>
  <si>
    <t>REMANSO DA PEDREIRA - REMAP</t>
  </si>
  <si>
    <t>PAGTO PARCELA ÚNICA - (Conforme Informação Central Convênios fls. 277) Edital de Chamamento nº 07/2021 – Projeto Apoio às Crianças e Adolescentes que Vivem em Situação de Risco. Custeio. Termo de Fomento 22/2022. Prot. 18.891.888-3.</t>
  </si>
  <si>
    <t>22000207</t>
  </si>
  <si>
    <t>PAGTO PARCELA ÚNICA - (Conforme Informação Central Convênios fls. 277) Edital de Chamamento nº 07/2021 – Projeto Apoio às Crianças e Adolescentes que Vivem em Situação de Risco. Investimento. Termo de Fomento 22/2022. Prot. 18.891.888-3.</t>
  </si>
  <si>
    <t>REF. 07/2022 DESPACHO nº 58-C/2022 – SEJUF/DET/CPP Deliberação nº 84/2020 e 29/2021 - CEDCA/PR - Programa Cartão Futuro Emergencial - PCFE. Prot. 18.979.084-8.</t>
  </si>
  <si>
    <t xml:space="preserve"> DESPACHO nº 106-C/2022 – SEJUF/DET/CPP Deliberação nº 84/2020 e 29/2021 - CEDCa/PR - Programa Cartão Futuro Emergencial - PCFE. Prot. 18.918.342-9.</t>
  </si>
  <si>
    <t>22000232</t>
  </si>
  <si>
    <t>COAMO 204</t>
  </si>
  <si>
    <t>REF. MAIO/2022 - JUL/2022 DESPACHO nº 133/2022 – SEJUF/DET/CPPDeliberação nº 84/2020 – CEDCA/PR – Programa Cartão Futuro Emergencial – PCFE. Protocolo 19.243.840-3</t>
  </si>
  <si>
    <t>REF. JUN/2022 - JULHO/2022 DESPACHO nº 133/2022 – SEJUF/DET/CPP Deliberação nº 84/2020 – CEDCA/PR – Programa Cartão Futuro Emergencial – PCFE. Protocolo 19.243.840-3</t>
  </si>
  <si>
    <t>22000244</t>
  </si>
  <si>
    <t>IRMAOS MUFFATO S.A 110</t>
  </si>
  <si>
    <t>REF. Março a Maio/2022 DESPACHO nº 142/2022 – SEJUF/DET/CPP Deliberação nº 84/2020, 29/2021 – CEDCA/PR – Programa Cartão Futuro Emergencial – PCFE. 19.248.819-2</t>
  </si>
  <si>
    <t>22000219</t>
  </si>
  <si>
    <t>ASSOCIACAO CASA DA PAZ DE DOIS</t>
  </si>
  <si>
    <t>PAGTO PARCELA ÚNICA - (Conforme Informação Central Convênios fls. 237) Edital de Chamamento nº 07/2021 – Projeto Quem ama cuida. Deliberação nº 052/2020/CEDCA/PR. CUSTEIO. Termo de Fomento 023/2022. Protocolo 18.891.860-3</t>
  </si>
  <si>
    <t>22000220</t>
  </si>
  <si>
    <t>PAGTO PARCELA ÚNICA - (Conforme Informação Central Convênios fls. 237) Edital de Chamamento nº 07/2021 – Projeto Quem ama cuida. Deliberação nº 052/2020/CEDCA/PR. INVESTIMENTO. Termo de fomento 023/2022. Protocolo 18.891.860-3</t>
  </si>
  <si>
    <t>22000260</t>
  </si>
  <si>
    <t>PGTO DESPACHO Nº:150/2022– SEJUF/DET/CPP REF MAIO A JULHO/2022 FIA  - Deliberação nº 84/2020, 29/2021 – CEDCA/PR – Programa Cartão Futuro Emergencial – PCFE. 19.262.871-7</t>
  </si>
  <si>
    <t>PGTO CONFORME DESPACHO Nº: 104 B/2022 - SEJUF/DET/CPP  REF JULHO/2022 - Deliberação nº 84/2020 e 29/2021 - CEDCA/PR - Programa Cartão Futuro Emergencial - PCFE. Prot. 18.917.824-7.</t>
  </si>
  <si>
    <t>PGTO DESPACHO Nº: 37 C/2022 - SEJUF/DET/CPP REF 07/2022 - Deliberação nº 84/2020 e 29/2021 - CEDCA - Programa Cartão Futuro Emergencial - PCFE. Prot. 18.974.108-1.</t>
  </si>
  <si>
    <t>22000223</t>
  </si>
  <si>
    <t>APAE DE CENTENARIO DO SUL</t>
  </si>
  <si>
    <t>PAGTO PARCELA ÚNICA - (Conforme Informação Central Convênios fls. 365) Edital de Chamamento nº 07/2021 – Projeto Corpo em Movimento. Custeio. Termo de Fomento 025/2022. Prot. 18.842.548-8.</t>
  </si>
  <si>
    <t>PGTO CONFORME DESPACHO Nº 24 C/2022 SEJUF-DET-CPP REF 07/2022 FIA - Deliberação nº 65/2020 e 29/2021 - CEDCA/PR - Programa Cartão Futuro - PCF. Prot. 18.956.744-8.</t>
  </si>
  <si>
    <t>22000199</t>
  </si>
  <si>
    <t>PAGTO PARCELA ÚNICA - (Conforme Informação Central Convênios fls. 404) Edital de Chamamento nº 07/2021 – Projeto Segurança e Qualificação no Atendimento às Crianças e Adolescentes no Contra Turno Escolar. Custeio. Termo de Fomento 18/2022. Prot. 18.416.937-1.</t>
  </si>
  <si>
    <t>22000240</t>
  </si>
  <si>
    <t>PGTO REF. FEV/2021 DESPACHO nº 127/2022 – SEJUF/DET/CPP PROT. 19.187.709-8 Deliberação nº 84/2020 – CEDCA/PR – Programa Cartão Futuro Emergencial – PCFE. Prot. 19.187.709-8.</t>
  </si>
  <si>
    <t>22000200</t>
  </si>
  <si>
    <t>PAGTO PARCELA ÚNICA - (Conforme Informação Central Convênios fls. 404)Edital de Chamamento nº 07/2021 – Projeto Segurança e Qualificação no Atendimento às Crianças e Adolescentes no Contra Turno Escolar. Investimento. Termo de Fomento 18/2022. Prot. 18.416.937-1.</t>
  </si>
  <si>
    <t>PGTO CONFORME DESPACHO Nº: 141/2022 - SEJUF/DET/CPP REF JULHO/2022 TESOURO - Deliberação nº 84/2020 e 29/2021 - CEDCA/PR - Programa Cartão Futuro Emergencial - PCFE. Prot. 18.922.929-1.</t>
  </si>
  <si>
    <t>22000255</t>
  </si>
  <si>
    <t>PGTO CONFORME DESPACHO Nº: 146/2022 - SEJUF/DET/CPP REF MAIO, JUNHO E JULHO/2022 FIA - Deliberação nº 84/2020 e 29/2021 – CEDCA/PR – Programa Cartão Futuro Emergencial – PCFE. 19.241.730-9</t>
  </si>
  <si>
    <t>22000245</t>
  </si>
  <si>
    <t>IRMAOS MUFFATO S.A 79</t>
  </si>
  <si>
    <t>PGTO CONFORME DESPACHO Nº: 135/2022 - SEJUF/DET/CPP REF JANEIRO A MARÇO/2022 FIA - Deliberação nº 84/2020, 29/2021 – CEDCA/PR – Programa Cartão Futuro Emergencial – PCFE. 19.193.472-5</t>
  </si>
  <si>
    <t>PGTO CONFORME DESPACHO Nº: 135/2022 - SEJUF/DET/CPP REF MARÇO A MAIO/2022 FIA - Deliberação nº 84/2020, 29/2021 – CEDCA/PR – Programa Cartão Futuro Emergencial – PCFE. 19.193.472-5</t>
  </si>
  <si>
    <t>22000242</t>
  </si>
  <si>
    <t xml:space="preserve"> IRMAOS MUFFATO S.A 47</t>
  </si>
  <si>
    <t>PGTO CONFORME DESPACHO Nº: 136/2022 - SEJUF/DET/CPP REF MARÇO A MAIO/2022 FIA - Deliberação nº 84/2020, 29/2021 – CEDCA/PR – Programa Cartão Futuro Emergencial – PCFE. 19.187.499-4</t>
  </si>
  <si>
    <t>22000225</t>
  </si>
  <si>
    <t>PGTO DESPACHO Nº: 128/2022 - SEJUF/DET/CPP REF 05 A 07/2022 FIA - Deliberação nº 84/2020, 29/2021 – CEDCA/PR – Programa Cartão Futuro Emergencial – PCFE. 19.255.571-0</t>
  </si>
  <si>
    <t>22000357</t>
  </si>
  <si>
    <t>PGTO REF. MAI-JUN-JUL/2022 DESPACHO nº 153/2022 – SEJUF/DET/CPP PROT. 19.286.687-1 Deliberação nº 84/2020 – CEDCA/PR – Programa Cartão Futuro Emergencial – PCFE. Prot. 19.286.687-1.</t>
  </si>
  <si>
    <t>22000222</t>
  </si>
  <si>
    <t>APAE DE FLOR DA SERRA DO SUL</t>
  </si>
  <si>
    <t>PAGTO PARCELA ÚNICA - (Conforme Informação Central Convênios fls. 263) Edital de Chamamento nº 07/2021 – Projeto Reabilitação e Inclusão Digital através de Tecnologia Assistiva. Investimento. Termo de Fomento 024/2022. Prot. 18.416.847-2.</t>
  </si>
  <si>
    <t>22000193</t>
  </si>
  <si>
    <t>IRMAOS MUFFATO S.A 92</t>
  </si>
  <si>
    <t>PGTO DESPACHO Nº: 131/2022  - SEJUF/DET/CPP REF 03/2022 Á 05/2022 Deliberação nº 84/2020 e 29/2021 – CEDCA/PR – Programa Cartão Futuro Emergencial - PCFE. Prot. 18.861.063-3.</t>
  </si>
  <si>
    <t>PGTO DESPACHO Nº: 68 – C /2022  - SEJUF/DET/CPP REF 07/2022  -  FIA Deliberação nº 84/2020 e 29/2021 - CEDCA/PR - Programa Cartão Futuro Emergencial - PCFE. Prot. 18.979.912-8.</t>
  </si>
  <si>
    <t>22000256</t>
  </si>
  <si>
    <t>IRMAOS MUFFATO S.A 74</t>
  </si>
  <si>
    <t>PGTO DESPACHO Nº: 140/2022  - SEJUF/DET/CPP REF FEV A ABR/2022 - FIA Deliberação nº 84/2020, 29/2021 – CEDCA/PR – Programa Cartão Futuro Emergencial – PCFE. 19.245.550-2.</t>
  </si>
  <si>
    <t>PGTO DESPACHO Nº: 140/2022  - SEJUF/DET/CPP REF MARC A MAI/2022 - FIA  Deliberação nº 84/2020, 29/2021 – CEDCA/PR – Programa Cartão Futuro Emergencial – PCFE. 19.245.550-2.</t>
  </si>
  <si>
    <t>22000274</t>
  </si>
  <si>
    <t>PGTO DESPACHO Nº:152/2022– SEJUF/DET/CPP REF AGOSTO 2021 A JULHO 2022 FIA  - Deliberação nº 65/2020 – CEDCA/PR – Programa Cartão Futuro – PCF. 19.174.859-0</t>
  </si>
  <si>
    <t>22000269</t>
  </si>
  <si>
    <t>PGTO REF. MAI-JUN-JUL/2022 DESPACHO nº 158/2022 – SEJUF/DET/CPP PROT. 19.257.866-3 Deliberação nº 84/2020, 29/2021 – CEDCA/PR – Programa Cartão Futuro Emergencial – PCFE. 19.257.866-3</t>
  </si>
  <si>
    <t>22000271</t>
  </si>
  <si>
    <t>PGTO DESPACHO Nº:153/2022– SEJUF/DET/CPP REF SETEMBRO A NOVEMBRO  2021 FIA  - Deliberação nº 84/2020, 29/2021 – CEDCA/PR – Programa Cartão Futuro Emergencial – PCFE. 19.144.009-9</t>
  </si>
  <si>
    <t>22000273</t>
  </si>
  <si>
    <t>PGTO DESPACHO Nº:153/2022– SEJUF/DET/CPP REF AGOSTO 2021 A JULHO 2022 FIA  -Deliberação nº 65/2020 e 29/2021 – CEDCA/PR - Programa Cartão Futuro – PCF. 19.144.009-9</t>
  </si>
  <si>
    <t>22000268</t>
  </si>
  <si>
    <t>PGTO DESPACHO nº 156/2022 – SEJUF/DET/CPP REF. MAIO A JULHO/2022 FIA - Deliberação nº 84/2020, 29/2021 – CEDCA/PR – Programa Cartão Futuro Emergencial – PCFE. 19.260.406-0</t>
  </si>
  <si>
    <t>22000181</t>
  </si>
  <si>
    <t>PGTO DESPACHO nº 107/2022 – SEJUF/DET/CPP REF. AGO/2021 a JUL/2022 PROT. 19.112.598-3  Deliberação nº 65/2020 e 29/2021 – CEDCA/PR – Programa Cartão Futuro - PCF. Prot. 19.113.598-3</t>
  </si>
  <si>
    <t>22000276</t>
  </si>
  <si>
    <t>PGTO DESPACHO Nº: 143/2022  - SEJUF/DET/CPP REF AGO/21 A JUL/22 - FIA Deliberação nº 65/2020, 29/2021 – CEDCA/PR – Programa Cartão Futuro – PCF. 19.144.499-0</t>
  </si>
  <si>
    <t>22000062</t>
  </si>
  <si>
    <t>PGTO NF 202200000000476 REF ABRIL/2022 CENSE PATO BRANCO PROT. 18.805.299-1 - Contrato Administrativo nº 073/2021 -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18.216.221-3</t>
  </si>
  <si>
    <t>PGTO NF 202200000000532 REF MAIO /2022 CENSE PATO BRANCO PROT. 18.805.299-1 - Contrato Administrativo nº 073/2021 -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18.216.221-3</t>
  </si>
  <si>
    <t>22000275</t>
  </si>
  <si>
    <t xml:space="preserve">PGTO DESPACHO Nº:138/2022  - SEJUF/DET/CPP REF JULHO/22 - FIA Deliberação nº 84/2020 – CEDCA/PR – Programa Cartão Futuro Emergencial – PCFE. 19.268.687-3. </t>
  </si>
  <si>
    <t>PGTO DESPACHO Nº: 94-B/2022  - SEJUF/DET/CPP REF.JUN A JUL/2022 - FIA  Deliberação nº 84/2020 e 29/2021 - CEDCA/PR - Programa Cartão Futuro Emergencial - PCFE. Prot. 19.083.186-8.</t>
  </si>
  <si>
    <t>22000247</t>
  </si>
  <si>
    <t>CONSORCIO UNICOOB</t>
  </si>
  <si>
    <t>PGTO DESPACHO Nº: 151/2022  - SEJUF/DET/CPP REF FEV E MAR/2021  - FIA  Deliberação nº 84/2020 – CEDCA/PR – Programa Cartão Futuro Emergencial –PCFE. 19.225.288-1.</t>
  </si>
  <si>
    <t>22000267</t>
  </si>
  <si>
    <t>PGTO DESPACHO Nº: 147/2022  - SEJUF/DET/CPP REF MAR, ABR, MAI/2022 - FIA  Deliberação nº 84/2020 – CEDCA/PR – Programa Cartão Futuro Emergencial – PCFE. 19.259.089-2</t>
  </si>
  <si>
    <t>PGTO NF 2022139 REF MARÇO /2022 CENSE CURITIBA PROT. 18.828.597-0 -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</si>
  <si>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22000060</t>
  </si>
  <si>
    <t>PGTO NF 2022227 REF MAIO / 2022 CENSE CURITIBA PROT. 18.828.597-0 - 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</si>
  <si>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2022149  REF ABRIL /2022 CENSE CURITIBA PROT. 18.828.597-0 - 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</si>
  <si>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REF. JUN-JUL/2022 DESPACHO nº 95/2022 – B – SEJUF/DET/CPP PROT. 19.069.232-9  Deliberação nº 84/2020, 29/2021 – CEDCA/PR – Programa Cartão Futuro Emergencial – PCFE . Prot. 19.069.232-9.</t>
  </si>
  <si>
    <t>PGTO REF. JUN/2022 DESPACHO nº 95/2022 – B – SEJUF/DET/CPP PROT. 19.069.232-9 Deliberação nº 84/2020, 29/2021 – CEDCA/PR – Programa Cartão Futuro Emergencial – PCFE . Prot. 19.069.232-9.</t>
  </si>
  <si>
    <t>PGTO REF. 07/2022 DESPACHO nº 59 – C /2022 – SEJUF/DET/CPP PROT. 19.001.617-0Deliberação nº 84/2020 e 29/2021 - CEDCA/PR - Programa Cartão Futuro Emergencial - PCFE. Prot. 19.001.617-0.</t>
  </si>
  <si>
    <t>PGTO REF. JUN-JUL/2022  DESPACHO nº 93/2022 – B – SEJUF/DET/CPP PROT. 19.078.145-3 Deliberação nº 84/2020 e 29/2021 - CEDCA/PR - Programa Cartão Futuro Emergencial - PCFE. Prot. 19.078.145-3.</t>
  </si>
  <si>
    <t>22000228</t>
  </si>
  <si>
    <t>SERVIÇOS DE OBRAS SOCIAIS</t>
  </si>
  <si>
    <t>PAGTO PARCELA ÚNICA - Edital de Chamamento nº 07/2021 – Projeto Aquisição de Automóvel Van para o SCFV Semear de Prudentópolis-PR. CAPITAL. Termo Fomento 028/2022. Protocolo 18.603.537-2.</t>
  </si>
  <si>
    <t>PGTO REF. 07/2022 DESPACHO nº 01 - D / 2022 – SEJUF/DET/CPP PROT. 18.89.783-3 Deliberação nº 65/2020 e 029/2021 – CEDCA/PR – Programa Cartão Futuro. Prot. 18.890.783-0</t>
  </si>
  <si>
    <t>22000226</t>
  </si>
  <si>
    <t>ASSOCIACAO ESTRELA DA MANHA</t>
  </si>
  <si>
    <t>PAGTO PARCELA ÚNICA - Edital de Chamamento nº 07/2021 – Projeto Estrela da manhã. CUSTEIO. Deliberação 052/2020. Termo de Fomento 026/2022. Protocolo 18.843.079-1</t>
  </si>
  <si>
    <t>22000227</t>
  </si>
  <si>
    <t>PAGTO PARCELA ÚNICA - Edital de Chamamento nº 07/2021 – Projeto Estrela da manhã. INVESTIMENTO. Deliberação 052/2020. Termo de Fomento 026/2022. Protocolo 18.843.079-1</t>
  </si>
  <si>
    <t>22000354</t>
  </si>
  <si>
    <t>PGTO DESPACHO nº 162/2022 – SEJUF/DET/CPP REF. MAIO A JULHO/2022 FIA - Deliberação nº 84/2020 – CEDCA/PR – Programa Cartão Futuro Emergencial – PCFE. Prot. 19.293.902-0.</t>
  </si>
  <si>
    <t>22000309</t>
  </si>
  <si>
    <t>PGTO REF. MAIO A JULHO/2022 DESPACHO nº 161/2022 – SEJUF/DET/CPP PROT. 19.273.979-9 Deliberação nº 84/2020, 29/2021 – CEDCA/PR – Programa Cartão Futuro Emergencial – PCFE. 19.273.979-9.</t>
  </si>
  <si>
    <t>22000168</t>
  </si>
  <si>
    <t>PGTO NF 2022166  REF ABRIL /2022 SEMILIBERDADE CURITIBA PROT. 18.826.712-2 - Contrato Administrativo nº 064/2020 - Contratação de empresa especializada para prestação de serviços, não contínuos para a execução do Projeto Karatê nas Unidades Socioeducativas. 15.794.014-7</t>
  </si>
  <si>
    <t xml:space="preserve"> PGTO NF 2022197  REF MAIO /2022 SEMILIBERDADE FEMININA CURITIBA PROT. 18.826.712-2 - Contrato Administrativo nº 064/2020 - Contratação de empresa especializada para prestação de serviços, não contínuos para a execução do Projeto Karatê nas Unidades Socioeducativas. 15.794.014-7</t>
  </si>
  <si>
    <t>PGTO NF 2022249  REF JUNHO/2022 SEMILIBERDADE FEMININA CURITIBA PROT. 18.826.712-2 - Contrato Administrativo nº 064/2020 - Contratação de empresa especializada para prestação de serviços, não contínuos para a execução do Projeto Karatê nas Unidades Socioeducativas. 15.794.014-7</t>
  </si>
  <si>
    <t>PGTO NF 202200000000479 REF. 04/2022 SEMI CASCAVEL PROT. 18.685.472-1 Contrato Administrativo nº 073/2021 -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Prot.18.216.221-3</t>
  </si>
  <si>
    <t>PGTO NF 202200000000531 REF. 05/2022 SEMI CASCAVEL PROT. 18.685.472-1 Contrato Administrativo nº 073/2021 -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8.216.221-3</t>
  </si>
  <si>
    <t xml:space="preserve">PGTO NF 202227  REF JANEIRO/2022 CENSE LARANJEIRA DO SUL PROT. 18.861.624-0 - Contrato Administrativo nº 064/2020 - Contratação de empresa especializada para prestação deserviços, não contínuos para a execução do Projeto Karatê nas Unidades Socioeducativas. 15.794.014-7 </t>
  </si>
  <si>
    <t xml:space="preserve">PGTO NF 202283  REF FEVEREIRO/2022 CENSE LARANJEIRAS DO SUL PROT. 18.861.624-0 - - Contrato Administrativo nº 064/2020 - Contratação de empresa especializada para prestação deserviços, não contínuos para a execução do Projeto Karatê nas Unidades Socioeducativas. 15.794.014-7 </t>
  </si>
  <si>
    <t xml:space="preserve">PGTO NF 2022122  REF MARÇO/2022 CENSE LARANJEIRAS DO SUL PROT. 18.861.624-0 - Contrato Administrativo nº 064/2020 - Contratação de empresa especializada para prestação deserviços, não contínuos para a execução do Projeto Karatê nas Unidades Socioeducativas. 15.794.014-7 </t>
  </si>
  <si>
    <t>PGTO NF 2022179  REF ABRIL/2022 CENSE LARANJEIRAS DO SUL PROT. 18.861.624-0 - Contrato Administrativo nº 064/2020 - Contratação de empresa especializada para prestação de serviços, não contínuos para a execução do Projeto Karatê nas Unidades Socioeducativas. 15.794.014-7</t>
  </si>
  <si>
    <t>PGTO NF 2022222  REF MAIO/2022 CENSE LARANJEIRAS DO SUL PROT. 18.861.624-0  -Contrato Administrativo nº 064/2020 - Contratação de empresa especializada para prestação de serviços, não contínuos para a execução do Projeto Karatê nas Unidades Socioeducativas. 15.794.014-7</t>
  </si>
  <si>
    <t>PGTO DESPACHO Nº:78 C/2022– SEJUF/DET/CPP REF JUL/2022  FIA - Deliberação nº 84/2020 e 29/2021 - CEDCA/PR - Programa Cartão Futuro Emergencial - PCFE. Prot. 19.021.127-4.</t>
  </si>
  <si>
    <t>PGTO DESPACHO Nº:81 B/2022– SEJUF/DET/CPP REF Junho e Julho 2022 FIA- Deliberação nº 84/2020 e 29/2021 - CEDCA/PR - Programa Cartão Futuro Emergencial - PCFE. Prot. 19.043.876-7.</t>
  </si>
  <si>
    <t>22000254</t>
  </si>
  <si>
    <t>PGTO DESPACHO Nº:119/2022– SEJUF/DET/CPP REF Abril, Maio e Junho 2022 FIA - Deliberação nº 84/2020 – CEDCA/PR – Programa Cartão Futuro Emergencial – PCFE. 19.238.658-6</t>
  </si>
  <si>
    <t>22000141</t>
  </si>
  <si>
    <t>FMDCA . FOZ DO IGUACU</t>
  </si>
  <si>
    <t>PG PARCELA UNICA - INF 50/2022 - CGF - Deliberação nº 44/2021 – CEDCA/PR – Incentivo Atendimento Emergencial para Crianças, Adolescentes ameaçados de morte e suas famílias no Sistema Único de Assistência Social – SUAS</t>
  </si>
  <si>
    <t>22000214</t>
  </si>
  <si>
    <t>JMS INDUSTRIA E COMERCIO - EIR</t>
  </si>
  <si>
    <t>PGTO DESPACHO DE AUTORIZO Nº: 377/2022 ( FLS. 65)  NOVEMBRO E SEZEMBRO /2021 - Deliberação nº 84/2020, 29/2021 – CEDCA/PR – Programa Cartão Futuro Emergencial – PCFE. Protocolo 19.168.038-3</t>
  </si>
  <si>
    <t>22000215</t>
  </si>
  <si>
    <t>ECKISIL FREIOS SISTEMAS AUTOMO</t>
  </si>
  <si>
    <t>PGTO CONFORME DESPACHO DE AUTORIZO Nº: 379 (FLS. 64)  JANEIRO A JULHO /2022 -  Deliberação nº 84/2020, 29/2021 – CEDCA/PR – Programa Cartão Futuro – PCF. 19.138.921-2</t>
  </si>
  <si>
    <t>0000000284</t>
  </si>
  <si>
    <t>8297</t>
  </si>
  <si>
    <t>22000068</t>
  </si>
  <si>
    <t>SECRETARIA DA RECEITA FEDERAL</t>
  </si>
  <si>
    <t>33904701</t>
  </si>
  <si>
    <t>Recolhimento do PASEP, referente a 1% da receita corrente arrecadada no Fundo Estadual para Infância e a Adolescência. 18.517.745-9 - ref. Julho/2022.</t>
  </si>
  <si>
    <t>22000212</t>
  </si>
  <si>
    <t>PGTO CONFORME AUTORIZO Nº: 380/2022 (FLS.149) REF  MAIO/2022 A JULHO/2022   Deliberação nº 84/2020, 29/2021 – CEDCA/PR – Programa Cartão Futuro Emergencial – PCFE. Protocolo 19.162.933-7.</t>
  </si>
  <si>
    <t>PGTO CONFORME AUTORIZO Nº: 380/2022 (FLS.149) REF ABRIL/2022  A JUNHO/2022   Deliberação nº 84/2020, 29/2021 – CEDCA/PR – Programa Cartão Futuro Emergencial – PCFE. Protocolo 19.162.933-7.</t>
  </si>
  <si>
    <t>PGTO NF 2022176 REF ABRIL 2022 CENSE FOZ DO IGUAÇU PROT. 18.670.631-5 - Contrato Administrativo nº 064/2020 - Contratação de empresa especializada para prestação de serviços, não contínuos para a execução do Projeto Karatê nas Unidades Socioeducativas. 15.794.014-7</t>
  </si>
  <si>
    <t>PGTO NF 2022220 REF MAIO / 2022 CENSE FOZ DO IGUAÇU PROT. 18.670.631-5 - Contrato Administrativo nº 064/2020 - Contratação de empresa especializada para prestação de serviços, não contínuos para a execução do Projeto Karatê nas Unidades Socioeducativas. 15.794.014-7</t>
  </si>
  <si>
    <t>PGTO NF 2022169 REF ABRIL /2022 CENSE FAZENDA RIO GRANDE PROT. 18.778.551-1 - Contrato Administrativo nº 064/2020 - Contratação de empresa especializada para prestação de serviços, não contínuos para a execução do Projeto Karatê nas Unidades Socioeducativas. 15.794.014-7</t>
  </si>
  <si>
    <t>PGTO NF 2022200 REF MAIO / 2022 CENSE FAZENDA RIO GRANDE PROT. 18.778.551-1 - Contrato Administrativo nº 064/2020 - Contratação de empresa especializada para prestação de serviços, não contínuos para a execução do Projeto Karatê nas Unidades Socioeducativas. 15.794.014-7</t>
  </si>
  <si>
    <t>22000344</t>
  </si>
  <si>
    <t>PGTO DESPACHO nº 163/2022 – SEJUF/DET/CPP REF. ABR-MAI-JUN/2022Deliberação nº 84/2020 – CEDCA/PR – Programa Cartão Futuro Emergencial – PCFE. Prot. 19.293.824-4.</t>
  </si>
  <si>
    <t>PGTO DESPACHO nº 163/2022 – SEJUF/DET/CPP REF. MAI-JUN-JUL/2022 Deliberação nº 84/2020 – CEDCA/PR – Programa Cartão Futuro Emergencial – PCFE. Prot. 19.293.824-4.</t>
  </si>
  <si>
    <t>PGTO DESPACHO nº 65 – C /2022 – SEJUF/DET/CPP REF. JUL/2022 Deliberação nº 84/2020 e 29/2021 - CEDCA/PR - Programa Cartão Futuro Emergencial - PCFE. Prot. 19.005.672-4.</t>
  </si>
  <si>
    <t>PGTO DESPACHO nº 92- B/2022 – SEJUF/DET/CPP REF. JUL/2022 Deliberação nº 65/2020 e 29/2021 - CEDCA/PR - Programa Cartão Futuro - PCF. Prot. 19.073.029-8.</t>
  </si>
  <si>
    <t>22000346</t>
  </si>
  <si>
    <t>PGTO DESPACHO nº 164/2022 – SEJUF/DET/CPP REF. SET-OUT-NOV/2021 Deliberação nº 84/2020, 29/2021 – CEDCA/PR – Programa Cartão Futuro Emergencial – PCFE. Prot. 19.107.767-9.</t>
  </si>
  <si>
    <t>PGTO DESPACHO nº 164/2022 – SEJUF/DET/CPP REF. FEV-MAR-ABR/2022 Deliberação nº 84/2020, 29/2021 – CEDCA/PR – Programa Cartão Futuro Emergencial – PCFE. Prot. 19.107.767-9.</t>
  </si>
  <si>
    <t>22000177</t>
  </si>
  <si>
    <t>PGTO DESPACHO Nº:165/2022– SEJUF/DET/CPP REF SETEMBRO A NOVEMBRO 2021 FIA - Deliberação nº 84/2020 e 29/2021 - CEDCA/PR - Programa Cartão Futuro Emergencial - PCFE. Prot. 19.100.469-8.</t>
  </si>
  <si>
    <t>22000229</t>
  </si>
  <si>
    <t>CENTRO SOCIAL COMUNITARIO MADR</t>
  </si>
  <si>
    <t>PGTO CONF. DESPACHO (FLS.339/MOV. 133) E DESPACHO(FLS. 270/MOV.91)  Edital de Chamamento nº 07/2021 – Projeto Trilhas do Fortalecimento de Vínculos. Deliberação nº 052/2020. CUSTEIO. Termo de Fomento 027/2022. Protocolo 18.966.282-3.</t>
  </si>
  <si>
    <t>22000178</t>
  </si>
  <si>
    <t>PGTO DESPACHO Nº:165/2022– SEJUF/DET/CPP REF AGOSTO 2021 A JULHO 2022 FIA - Deliberação nº 65/2020 e 29/2021 - CEDCA/PR - Programa Cartão Futuro - PCF. Prot. 19.100.469-8.</t>
  </si>
  <si>
    <t>22000307</t>
  </si>
  <si>
    <t>PGTO DESPACHO nº 170/2022 – SEJUF/DET/CPP REF. MAI-JUN-JUL/2022 Deliberação nº 84/2020, 29/2021 – CEDCA/PR – Programa Cartão Futuro Emergencial – PCFE. 19.270.961-0.</t>
  </si>
  <si>
    <t>PGTO DESPACHO nº 49 – C /2022 – SEJUF/DET/CPP REF. 07/2022 Deliberação nº 84/2020 e 29/2021 - CEDCA/PR - Programa Cartão Futuro Emergencial - PCFE. Prot. 18.976.361-1</t>
  </si>
  <si>
    <t>PGTO DESPACHO nº 32-C /2022 – SEJUF/DET/CPP REF.07/2022 Deliberação nº 84/2020 e 29/2021 - CEDCA/PR - Programa Cartão Futuro Emergencial - PCFE. Prot. 18.930.488-9.</t>
  </si>
  <si>
    <t>PGTO DESPACHO Nº:62 C/2022 - SEJUF/DET/CPP REF 07/2022 - Deliberação nº 84/2020 e 29/2021 - CEDCA/PR - Programa Cartão Futuro Emergencial - PCFE. Prot. 18.969.115-7.</t>
  </si>
  <si>
    <t>PGTO NF 2022/74960 REF ORDEM DE SERVIÇO 018/2022  PROT. 18.521.509-1 - Contrato Administrativo nº 83/2021 - Prestação de serviço especializado na administração, gerenciamento, emissão, distribuição e fornecimento de cartão eletrônico para implementação do Programa Estadual de Transferência de Renda - PETR. PE nº 004/2021. Prot. 18.194.552-4.</t>
  </si>
  <si>
    <t>22000358</t>
  </si>
  <si>
    <t>PGTO REF. MAI-JUN-JUL/2022 DESPACHO nº 155/2022 – SEJUF/DET/CPP PROT. 19.277.401-2 Deliberação nº 84/2020, 29/2021 – CEDCA/PR – Programa Cartão Futuro Emergencial – PCFE. Prot. 19.277.401-2.</t>
  </si>
  <si>
    <t>22000153</t>
  </si>
  <si>
    <t>PGTO DESPACHO Nº:75 B/2022– SEJUF/DET/CPP REF JUN A JUL/ 2022  FIA  - Deliberação nº 65/2020 e 29/2021 - CEDCA/PR - Programa Cartão Futuro - PCF. Prot. 19.047.991-9.</t>
  </si>
  <si>
    <t>22000264</t>
  </si>
  <si>
    <t>IRMAOS MUFFATO S.A 83</t>
  </si>
  <si>
    <t>PGTO DESPACHO nº 176/2022 – SEJUF/DET/CPP MARÇO A MAIO/2022 Deliberação nº 84/2020, 29/2021 – CEDCA/PR – Programa Cartão Futuro Emergencial – PCFE. 19.205.321-8</t>
  </si>
  <si>
    <t>PGTO DESPACHO nº 176/2022 – SEJUF/DET/CPP REF. FEV A ABRIL/2022 Deliberação nº 84/2020, 29/2021 – CEDCA/PR – Programa Cartão Futuro Emergencial – PCFE. 19.205.321-8</t>
  </si>
  <si>
    <t>22000368</t>
  </si>
  <si>
    <t>PGTO DESPACHO Nº:168/2022– SEJUF/DET/CPP REF SETEMBRO A NOVEMBRO/2021 FIA - Deliberação nº 84/2020, 65/2020 e 29/2021 – CEDCA/PR – Programa Cartão Futuro Emergencial – PCFE. Protocolo 19.145.007-8.</t>
  </si>
  <si>
    <t>22000233</t>
  </si>
  <si>
    <t>APAE DE IGUARACU</t>
  </si>
  <si>
    <t>PGTO PARC. ÚNICA REF. DESPACHO fls.280/Mov.124  PROT. 18.808.809-0 Edital de Chamamento nº 007/2021 - Projeto Formação Musical e Prática Esportiva do Golf. Custeio. Termo de Fomento 029/2022. Prot. 18.808.809-0.</t>
  </si>
  <si>
    <t>22000369</t>
  </si>
  <si>
    <t>PGTO DESPACHO Nº: 168/2022– SEJUF/DET/CPP REF AGOSTO A JULHO/2022  FIA - Deliberação nº 84/2020, 65/2020 - Programa Cartão Futuro – PCF. Protocolo 19.145.007-8</t>
  </si>
  <si>
    <t>22000258</t>
  </si>
  <si>
    <t>SICOOB CENTRAL DAS COOPERATIVA</t>
  </si>
  <si>
    <t>PGTO DESPACHO Nº:173/2022– SEJUF/DET/CPP REF FEV A MAR 2021 FIA - Deliberação nº 84/2020 – CEDCA/PR – Programa Cartão Futuro Emergencial – PCFE. 19.249.140-1</t>
  </si>
  <si>
    <t>22000270</t>
  </si>
  <si>
    <t>IRMAOS MUFFATO S.A 41</t>
  </si>
  <si>
    <t>PGTO DESPACHO Nº:174/2022– SEJUF/DET/CPP REF MAR A MAI/2022  FIA  -Deliberação nº 84/2020 e 29/2021 – CEDCA/PR – Programa Cartão Futuro Emergencial - PCFE. 18.860.753-5</t>
  </si>
  <si>
    <t>22000263</t>
  </si>
  <si>
    <t>IRMAOS MUFFATO S.A 101</t>
  </si>
  <si>
    <t>PGTO DESPACHO Nº:175/2022– SEJUF/DET/CPP REF MAR A MAI/2022 FIA - Deliberação nº 84/2020, 29/2021 – CEDCA/PR – Programa Cartão Futuro Emergencial – PCFE. 19.231.471-2</t>
  </si>
  <si>
    <t>PGTO DESPACHO Nº: 175/2022– SEJUF/DET/CPP REF JAN A MAR/2022  FIA - Deliberação nº 84/2020, 29/2021 – CEDCA/PR – Programa Cartão Futuro Emergencial – PCFE. 19.231.471-2</t>
  </si>
  <si>
    <t>22000308</t>
  </si>
  <si>
    <t>IRMAOS MUFFATO S.A 32</t>
  </si>
  <si>
    <t>PGTO DESPACHO Nº: 171/2022– SEJUF/DET/CPP REF DEZ/2021 A JAN/2022 - Deliberação nº 84/2020 – CEDCA/PR – Programa Cartão Futuro Emergencial – PCFE. 19.273.774-5.</t>
  </si>
  <si>
    <t>PGTO NF 2022254 REF JUNHO / 2022 CENSE PONTA GROSSA PROT. 18.655.635-6 - Contrato Administrativo nº 064/2020 - Contratação de empresa especializada para prestação de serviços, não contínuos para a execução do Projeto Karatê nas Unidades Socioeducativas. 15.794.014-7</t>
  </si>
  <si>
    <t>PGTO NF 2022202 REF MAIO/ 2022 CENSE PONTA GROSSA PROT. 18.655.635-6 - Contrato Administrativo nº 064/2020 - Contratação de empresa especializada para prestação de serviços, não contínuos para a execução do Projeto Karatê nas Unidades Socioeducativas. 15.794.014-7</t>
  </si>
  <si>
    <t>22000246</t>
  </si>
  <si>
    <t>IRMAOS MUFFATO S.A 62</t>
  </si>
  <si>
    <t>PGTO DESPACHO nº 179/2022 – SEJUF/DET/CPP REF.  DEZ/2021 A FEV/2022 Deliberação nº 84/2020, 29/2021 – CEDCA/PR – Programa Cartão Futuro Emergencial – PCFE. 19.236.612-7</t>
  </si>
  <si>
    <t>PGTO NF 2022171 REF ABRIL / 2022 CENSE PONTA GROSSA PROT. 18.655.635-6 - Contrato Administrativo nº 064/2020 - Contratação de empresa especializada para prestação de serviços, não contínuos para a execução do Projeto Karatê nas Unidades Socioeducativas. 15.794.014-7</t>
  </si>
  <si>
    <t xml:space="preserve">PGTO NF 202276 REF FEVEREIRO/2022 CENSE PONTA GROSSA PROT. 18.655.635-6 - Contrato Administrativo nº 064/2020 - Contratação de empresa especializada para prestação deserviços, não contínuos para a execução do Projeto Karatê nas Unidades Socioeducativas. 15.794.014-7 </t>
  </si>
  <si>
    <t>22000377</t>
  </si>
  <si>
    <t>SUPER MUFFATO 89</t>
  </si>
  <si>
    <t>PGTO DESPACHO nº 180 / 2022 – SEJUF/DET/CPP REF. MARÇO/MAIO 2022 Deliberação nº 84/2020 – CEDCA/PR – Programa Cartão Futuro Emergencial – PCFE. Prot. 19.334.996-0.</t>
  </si>
  <si>
    <t xml:space="preserve">PGTO NF 2022112 REF MARÇO/ 2022 CENSE PONTA GROSSA PROT. 18.655.635-6 - Contrato Administrativo nº 064/2020 - Contratação de empresa especializada para prestação deserviços, não contínuos para a execução do Projeto Karatê nas Unidades Socioeducativas. 15.794.014-7 </t>
  </si>
  <si>
    <t>PGTO NF 2022155 REF ABRIL/ 2022 CENSE CAMPO MOURÃO PROT. 18.762.313-8 - Contrato Administrativo nº 064/2020 - Contratação de empresa especializada para prestação de serviços, não contínuos para a execução do Projeto Karatê nas Unidades Socioeducativas. 15.794.014-7</t>
  </si>
  <si>
    <t>GTO NF 2022205 REF MAIO/ 2022 CENSE CAMPO MOURÃO PROT. 18.762.313-8- Contrato Administrativo nº 064/2020 - Contratação de empresa especializada para prestação de serviços, não contínuos para a execução do Projeto Karatê nas Unidades Socioeducativas. 15.794.014-7</t>
  </si>
  <si>
    <t>PGTO NF 2022239 REF JUNHO/ 2022 CENSE CAMPO MOURÃO PROT. 18.762.313-8 - Contrato Administrativo nº 064/2020 - Contratação de empresa especializada para prestação de serviços, não contínuos para a execução do Projeto Karatê nas Unidades Socioeducativas. 15.794.014-7</t>
  </si>
  <si>
    <t>PGTO DESPACHO nº 57 – C /2022 – SEJUF/DET/CPP REF. 07/2022 Deliberação nº 84/2020 e 29/2021 - CEDCA - Programa Cartão Futuro Emergencial - PCFE. Prot. 18.947.230-7</t>
  </si>
  <si>
    <t>22000262</t>
  </si>
  <si>
    <t>PGTO DESPACHO nº 178/2022 – SEJUF/DET/CPP REF. 06 e 07/2022 Deliberação nº 84/2020, 29/2021 – CEDCA/PR – Programa Cartão Futuro Emergencial – PCFE. 19.217.458-9</t>
  </si>
  <si>
    <t>PGTO DESPACHO nº 40 – C /2022 – SEJUF/DET/CPP REF 07/2022 Deliberação nº 84/2020 e 29/2021 - CEDCA - Programa Cartão Futuro Emergencial - PCFE. Prot. 18.960.985-0.</t>
  </si>
  <si>
    <t>PGTO DESPACHO nº 103-B /2022 – SEJUF/DET/CPP REF. 07/2022  Deliberação nº 84/2020 e 29/2021 – CEDCA/PR –  Programa Cartão Futuro Emergencial - PCFE. Prot. 18.917.508-6.</t>
  </si>
  <si>
    <t>22000252</t>
  </si>
  <si>
    <t>IRMAOS MUFFATO S.A 102</t>
  </si>
  <si>
    <t>PGTO DESPACHO Nº: 182/2022   - SEJUF/DET/CPP REF JAN A MAR 2022  FIA Deliberação nº 84/2020, 29/2021 – CEDCA/PR – Programa Cartão Futuro Emergencial – PCFE. 19.175.115-9.</t>
  </si>
  <si>
    <t>PGTO DESPACHO Nº: 182/2022   - SEJUF/DET/CPP REF JAN 2022  FIA Deliberação nº 84/2020, 29/2021 – CEDCA/PR – Programa Cartão Futuro Emergencial – PCFE. 19.175.115-9.</t>
  </si>
  <si>
    <t>22000253</t>
  </si>
  <si>
    <t>PGTO DESPACHO Nº: 182/2022   - SEJUF/DET/CPP REF NOV 2021 A JUL 2022  FIA Deliberação nº 065/2020, 29/2021 – CEDCA/PR – Programa Cartão Futuro – PCF. 19.175.115-9</t>
  </si>
  <si>
    <t>22000343</t>
  </si>
  <si>
    <t>SOFT SISTEMAS ELETRONICOS LTDA</t>
  </si>
  <si>
    <t>PGTO DESPACHO nº 183 / 2022 – SEJUF/DET/CPP REF. MAR-ABR-MAI/2022 Deliberação nº 84/2020 – CEDCA/PR – Programa Cartão Futuro Emergencial – PCFE. 19.279.609-1.</t>
  </si>
  <si>
    <t>22000311</t>
  </si>
  <si>
    <t>PENNACCHI &amp; CIA LTDA</t>
  </si>
  <si>
    <t>PGTO DESPACHO nº 177/2022 – SEJUF/DET/CPP REF. JUL/2022 Deliberação nº 84/2020 – CEDCA/PR – Programa Cartão Futuro Emergencial – PCFE. 19.278.867-6</t>
  </si>
  <si>
    <t>22000224</t>
  </si>
  <si>
    <t>IRMAOS MUFFATO S.A - 64</t>
  </si>
  <si>
    <t>PGTO DESPACHO nº 185/2022 – SEJUF/DET/CPP REF. FEV. a ABR/2022 Deliberação nº 84/2020, 29/2021 – CEDCA/PR – Programa Cartão Futuro Emergencial – PCFE. 19.250.311-6</t>
  </si>
  <si>
    <t>PGTO DESPACHO nº 185/2022 – SEJUF/DET/CPP REF. MARÇO a MAIO/2022 Deliberação nº 84/2020, 29/2021 – CEDCA/PR – Programa Cartão Futuro Emergencial – PCFE. 19.250.311-6</t>
  </si>
  <si>
    <t>PGTO DESPACHO nº 111-B/2022 – SEJUF/DET/CPP REF. 07/2022 Deliberação nº 84/2020 e 29/2021 - CEDCA/PR - Programa Cartão Futuro Emergencial - PCFE. Prot. 18.926.587-5.</t>
  </si>
  <si>
    <t>PGTO DESPACHO nº 33 – B /2022 – SEJUF/DET/CPP REF. 07/2022 Deliberação nº 84/2020 e 29/2021 - CEDCA/PR - Programa Cartão Futuro Emergencial - PCFE. Prot. 18.945.766-9.</t>
  </si>
  <si>
    <t>22000366</t>
  </si>
  <si>
    <t>MULTILIT FIBROCIMENTO LTDA</t>
  </si>
  <si>
    <t>PGTO DESPACHO nº 188/2022 – SEJUF/DET/CPP REF. JAN-FEV-MAR/2022  Deliberação nº 84/2020, 29/2021 – CEDCA/PR – Programa Cartão Futuro Emergencial – PCFE. Prot. 19.229.297-2.</t>
  </si>
  <si>
    <t>22000384</t>
  </si>
  <si>
    <t>SUPER MUFFATO 72</t>
  </si>
  <si>
    <t>PGTO DESPACHO nº 189/2022 – SEJUF/DET/CPP REF. MAR,ABR,MAI/2022 Deliberação nº 84/2020 – CEDCA/PR – Programa Cartão Futuro Emergencial – PCFE. Prot. 19.339.228-8.</t>
  </si>
  <si>
    <t>PGTO NF 202287 REF MARÇO/ 2022 SEMILIBERDADE FEMININA CURITIBA PROT. 18.788.326-1 -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</si>
  <si>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22000375</t>
  </si>
  <si>
    <t>MUFFATO 91</t>
  </si>
  <si>
    <t>PGTO DESPACHO nº 192/2022 – SEJUF/DET/CPP REF. JAN, FEV, MAR/2022 Deliberação nº 84/2020, 29/2021 – CEDCA/PR – Programa Cartão Futuro Emergencial – PCFE. Prot. 19.335.829-2.</t>
  </si>
  <si>
    <t>PGTO NF 2022225 REF MAIO/ 2022 SEMILIBERDADE FEMININA CURITIBA PROT. 18.788.326-1 -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</si>
  <si>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22000243</t>
  </si>
  <si>
    <t>IRMAOS MUFFATO S.A 59</t>
  </si>
  <si>
    <t>PGTO DESPACHO nº 145/2022 – SEJUF/DET/CPP REF. FEV. A ABR/2022 Deliberação nº 84/2020, 29/2021 – CEDCA/PR – Programa Cartão Futuro Emergencial – PCFE. 19.198.116-2</t>
  </si>
  <si>
    <t>PGTO DESPACHO nº 145/2022 – SEJUF/DET/CPP REF. FEV, MAR/2022 Deliberação nº 84/2020, 29/2021 – CEDCA/PR – Programa Cartão Futuro Emergencial – PCFE. 19.198.116-2</t>
  </si>
  <si>
    <t>PGTO NF 2022264 REF JUNHO/ 2022 SEMILIBERDADE FEMININA CURITIBA PROT. 18.788.326-1-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</si>
  <si>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2022147 REF ABRIL/ 2022 SEMILIBERDADE FEMININA CURITIBA PROT. 18.788.326-1 -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</si>
  <si>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22000367</t>
  </si>
  <si>
    <t>IRMAOS MUFFATO S.A 67</t>
  </si>
  <si>
    <t>PGTO DESPACHO nº 191/2022 – SEJUF/DET/CPP REF. JANEIRO a MARÇO/2022 Deliberação nº 84/2020, 29/2021 – CEDCA/PR – Programa Cartão Futuro Emergencial – PCFE. Protocolo 19.305.589-3.</t>
  </si>
  <si>
    <t>22000373</t>
  </si>
  <si>
    <t xml:space="preserve">PGTO DESPACHO nº 190/2022 – SEJUF/DET/CPP REF. MAI, JUN, JUL/2022  Deliberação nº 84/2020 – CEDCA/PR – Programa Cartão Futuro Emergencial – PCFE. 19.298.930-2. </t>
  </si>
  <si>
    <t>PGTO DESPACHO nº 61 - C/2022 – SEJUF/DET/CPP REF. 07/2022 Deliberação nº 84/2020 e 29/2021 - CEDCA/PR - Programa Cartão Futuro Emergencial - PCFE. Prot. 18.992.685-5.</t>
  </si>
  <si>
    <t>22000063</t>
  </si>
  <si>
    <t>CENTRO DE INTEGRACAO EMPRESA-E</t>
  </si>
  <si>
    <t>PGTO NF 384187 REF. JAN/2022 DEASE PROT. 19.367.641-3 Contrato Administrativo nº 060/2020 - Execução integral do Programa Estadual de Aprendizagem. Prot. 17.511.488-2</t>
  </si>
  <si>
    <t>PGTO NF 3433 REF FEV/2022 SEMILIBERDADE PARANAVAI PROT. 18.731.389-9 -  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 18.216.196-9</t>
  </si>
  <si>
    <t>PGTO NF 3483 REF MARÇO/2022 SEMILIBERDADE PARANAVAI PROT. 18.731.389-9 - 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</si>
  <si>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 3523 REF ABRIL/2022 SEMILIBERDADE PARANAVAI PROT. 18.731.389-9 - Contrato Administrativo nº 072/2021 - Projeto Arte e Ação – atividades de cultura, esporte e  lazer, em formato de Oficinas e Mostras Culturais presenciais, para adolescentes que cumprem medida  socioeducativa de internação, internação provisória e semiliberdade nos Centros de Socioeducação e  Casas de Semiliberdade do Estado do Paraná. Deliberação nº 21/2019 – CEDCA/PR. CP nº 01/2021. Prot.  18.216.196-9</t>
  </si>
  <si>
    <t>PGTO NF 3477 REF MARÇO/2022 SEMILIBERDADE MARINGA PROT. 18.781.903-2 - Contrato Administrativo nº 072/2021 - Projeto Arte e Ação – atividades de cultura, esporte e  lazer, em formato de Oficinas e Mostras Culturais presenciais, para adolescentes que cumprem medida  socioeducativa de internação, internação provisória e semiliberdade nos Centros de Socioeducação e Casas de Semiliberdade do Estado do Paraná. Deliberação nº 21/2019 – CEDCA/PR. CP nº 01/2021. Prot.  18.216.196-9</t>
  </si>
  <si>
    <t>PGTO NF 3560 REF ABRIL/ 2022 SEMILIBERDADE MARINGA PROT.  18.781.903-2 - 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</si>
  <si>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 3571 REF MAIO/2022 SEMILIBERDADE MARINGA PROT.  18.781.903-2 - 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</si>
  <si>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 3652 REF JUNHO/2022 SEMILIBERDADE MARINGA PROT.  18.781.903-2 -  Contrato Administrativo nº 072/2021 - Projeto Arte e Ação – atividades de cultura, esporte e  lazer, em formato de Oficinas e Mostras Culturais presenciais, para adolescentes que cumprem medida  socioeducativa de internação, internação provisória e semiliberdade nos Centros de Socioeducação e  Casas de Semiliberdade do Estado do Paraná. Deliberação nº 21/2019 – CEDCA/PR. CP nº 01/2021. Prot.  18.216.196-9</t>
  </si>
  <si>
    <t>PGTO NF 3474 REF MARÇO / 2022 SEMILIBERDADE SANTO ANOTNIO DA PLATINA PROT. 18.827.088- 3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</si>
  <si>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 3517 REF ABRIL / 2022 SEMILIBERDADE SANTO ANTONIO DA PLATINA PROT. 18.827.088- 3 -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</si>
  <si>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22000230</t>
  </si>
  <si>
    <t>PGTO CONF. DEPACHO (FLS.339/MOV.133) E DESPACHO(FLS.270/MOV.91)   Edital de Chamamento nº 07/2021 – Projeto Trilhas do Fortalecimento de Vínculos. Deliberação nº 052/2020. INVESTIMENTO. Termo de Fomento 027/2022. Protocolo 18.966.282-3</t>
  </si>
  <si>
    <t>PGTO REF. 07/2022 DESPACHO nº 79 – C /2022 – SEJUF/DET/CPP Deliberação nº 84/2020 e 29/2021 - CEDCA/PR - Programa Cartão Futuro Emergencial - PCFE. Prot. 19.042.160-0.</t>
  </si>
  <si>
    <t>PGTO NF 384190 REF. JAN/2022 DEASE PROT. 19.369.854-9 Contrato Administrativo nº 060/2020 - Execução integral do Programa Estadual de Aprendizagem. Prot. 17.511.488-2</t>
  </si>
  <si>
    <t>22000389</t>
  </si>
  <si>
    <t>MUFFATO 28</t>
  </si>
  <si>
    <t>PGTO DESPACHO nº 200/2022 – SEJUF/DET/CPP REF. MAR,ABR,MAI/2022 - Deliberação nº 84/2020, 29/2021 – CEDCA/PR – Programa Cartão Futuro Emergencial – PCFE. PROT. 19.342.535-6.</t>
  </si>
  <si>
    <t>PGTO DESPACHO nº 47-C /2022 – SEJUF/DET/CPP REF.07/2022 -  Deliberação nº 84/2020 e 29/2021 - CEDCA - Programa Cartão Futuro Emergencial - PCFE. PROT. 18.969.135-1.</t>
  </si>
  <si>
    <t>22000387</t>
  </si>
  <si>
    <t>SUPER MUFFATO 93</t>
  </si>
  <si>
    <t>PGTO DESPACHO nº 202/2022 – FEV,MAR,ABR/2022 SEJUF/DET/CPP REF. Deliberação nº 84/2020, 29/2021 – CEDCA/PR – Programa Cartão Futuro Emergencial – PCFE. PROT. 19.339.414-0.</t>
  </si>
  <si>
    <t>PGTO DESPACHO Nº: 19 – C / 2022  - SEJUF/DET/CPP REF 07/2022 FIA  Deliberação nº 84/2020 e 29/2021 – CEDCA/PR - Programa Cartão Futuro Emergencial - PCFE. Prot. 18.903.225-0.</t>
  </si>
  <si>
    <t>22000306</t>
  </si>
  <si>
    <t xml:space="preserve"> PGTO DESPACHO Nº:166/2022 SEJUF/DET/CPP REF 06/2022 - 07/2022 FIA  Deliberação nº 84/2020, 29/2021 – CEDCA/PR – Programa Cartão Futuro Emergencial – PCFE. 19.288.223-0.</t>
  </si>
  <si>
    <t>PGTO DESPACHO Nº: 13-D/2022 - SEJUF/DET/CPP REF 07/2022 FIA- Deliberação nº 65/2020 e 29/2021 - Programa Cartão Futuro. Prot. 18.844.717-1.</t>
  </si>
  <si>
    <t>PGTO DESPACHO Nº: 46 – C /2022    - SEJUF/DET/CPP REF JULHO 2022  FIA  Deliberação nº 84/2020 e 29/2021 - CEDCA - Programa Cartão Futuro Emergencial - PCFE. Prot. 18.973.291-0.</t>
  </si>
  <si>
    <t>22000238</t>
  </si>
  <si>
    <t>FERMACON INSUMOS AGRICOLAS LTD</t>
  </si>
  <si>
    <t>PGTO DESPACHO Nº: 129/2022 - SEJUF/DET/CPP REF JUNHO  E JULHO 2022  FIA  Deliberação nº 84/2020 e 29/2021 – CEDCA/PR – Programa Cartão Futuro Emergencial – PCFE. 19.188.329-2.</t>
  </si>
  <si>
    <t>PGTO NF 2022172 REF ABRIL/ 2022 CENSE SÃO JOSE DOS PINHAIS PROT. 18.760.972-0 - Contrato Administrativo nº 064/2020 - Contratação de empresa especializada para prestação de serviços, não contínuos para a execução do Projeto Karatê nas Unidades Socioeducativas. 15.794.014-7</t>
  </si>
  <si>
    <t>22000261</t>
  </si>
  <si>
    <t>COAM O AGROINDUSTRIAL COOPERAT</t>
  </si>
  <si>
    <t>PGTO DESPACHO Nº: 134/2022 - SEJUF/DET/CPP REF MAIO, JUNHO  E JULHO 2022  FIA Deliberação nº 84/2020, 29/2021 – CEDCA/PR – Programa Cartão Futuro Emergencial – PCFE. 19.266.520-5</t>
  </si>
  <si>
    <t>PGTO NF 2022204 REF MAIO/ 2022 CENSE SÃO JOSE DOS PINHAIS PROT. 18.760.972-0 - Contrato Administrativo nº 064/2020 - Contratação de empresa especializada para prestação de serviços, não contínuos para a execução do Projeto Karatê nas Unidades Socioeducativas. 15.794.014-7</t>
  </si>
  <si>
    <t>PGTO DESPACHO Nº: 134/2022 - SEJUF/DET/CPP REF JUNHO  E JULHO 2022  FIA  Deliberação nº 84/2020, 29/2021 – CEDCA/PR – Programa Cartão Futuro Emergencial – PCFE. 19.266.520-5</t>
  </si>
  <si>
    <t>22000279</t>
  </si>
  <si>
    <t>COMUNIDADE DE ASSIST BOM PASTO</t>
  </si>
  <si>
    <t>PGTO PARC. ÚNICA REF. DESPACHO fls. 246/Mov.105 e DESPACHO fls. 298/Mov.143 PROT. 18.550.489-1 Edital de Chamamento nº 07/2021 – Projeto Adolescente Aprendiz: Oportunidade do Primeiro Emprego, Caminhando para o Futuro. Custeio. Termo de Fomento 033/2022.  Prot. 18.550.489-1.</t>
  </si>
  <si>
    <t>PGTO NF 2022255 REF JUNHO/ 2022 CENSE SÃO JOSE DOS PINHAIS PROT. 18.760.972-0  - Contrato Administrativo nº 064/2020 - Contratação de empresa especializada para prestação de serviços, não contínuos para a execução do Projeto Karatê nas Unidades Socioeducativas. 15.794.014-7</t>
  </si>
  <si>
    <t>22000280</t>
  </si>
  <si>
    <t>22000398</t>
  </si>
  <si>
    <t>MUFFATO 104</t>
  </si>
  <si>
    <t>PGTO DESPACHO Nº:195/2022– SEJUF/DET/CPP REF JAN A MAR /2022 FIA - Deliberação nº 84/2020, 29/2021 – CEDCA/PR – Programa Cartão Futuro Emergencial – PCFE. Prot. 19.299.387-3.</t>
  </si>
  <si>
    <t>22000281</t>
  </si>
  <si>
    <t>APAE DE AMPERE</t>
  </si>
  <si>
    <t>PGTO PARC. ÚNICA REF. DESPACHO fls. 206/Mov.78 e DESPACHO fls. 243/Mov.100 PROT. 18.891.897-2 Edital de Chamamento nº 07/2021 – Projeto Atendimento de integração sensorial APAE Ampére. Deliberação nº 052/2020. CUSTEIO. Termo de Fomento 034/2022. Protocolo 18.891.897-2.</t>
  </si>
  <si>
    <t>22000282</t>
  </si>
  <si>
    <t>PGTO DESPACHO Nº:195/2022– SEJUF/DET/CPP REF JAN A FEV /2022 FIA  - Deliberação nº 84/2020, 29/2021 – CEDCA/PR – Programa Cartão Futuro Emergencial – PCFE. Prot. 19.299.387-3.</t>
  </si>
  <si>
    <t>22000392</t>
  </si>
  <si>
    <t>MUFFATO 38</t>
  </si>
  <si>
    <t>PGTO DESPACHO Nº:194/2022– SEJUF/DET/CPP REF JAN A MAR /2022 FIA Deliberação nº 84/2020, 29/2021 – CEDCA/PR – Programa Cartão Futuro Emergencial – PCFE. Prot. 19.340.180-5.</t>
  </si>
  <si>
    <t>PGTO DESPACHO Nº:194/2022– SEJUF/DET/CPP REF MAR A MAI/2022 FIA - Deliberação nº 84/2020, 29/2021 – CEDCA/PR – Programa Cartão Futuro Emergencial – PCFE. Prot. 19.340.180-5.</t>
  </si>
  <si>
    <t>22000391</t>
  </si>
  <si>
    <t>MUFFATO 39</t>
  </si>
  <si>
    <t>PGTO DESPACHO Nº:193/2022– SEJUF/DET/CPP REF JAN A MAR/2022 FIA - Deliberação nº 84/2020, 29/2021 – CEDCA/PR – Programa Cartão Futuro Emergencial – PCFE. Prot. 19.341.653-5.</t>
  </si>
  <si>
    <t>22000390</t>
  </si>
  <si>
    <t>PGTO DESPACHO Nº:193/2022– SEJUF/DET/CPP REF NOV/2021 A JUL/2022 FIA - Deliberação nº 65/2020 – CEDCA/PR – Programa Cartão Futuro - PCF. Prot. 19.341.653-5.</t>
  </si>
  <si>
    <t>Deliberação nº 84/2020 – CEDCA/PR – Programa Cartão Futuro Emergencial – PCFE. 19.240.458-4</t>
  </si>
  <si>
    <t>Deliberação nº 84/2020 – CEDCA/PR – Programa Cartão Futuro Emergencial – PCFE. 19.249.140-1</t>
  </si>
  <si>
    <t>Deliberação nº 84/2020, 29/2021 – CEDCA/PR – Programa Cartão Futuro Emergencial – PCFE. 19.205.399-4</t>
  </si>
  <si>
    <t xml:space="preserve"> Deliberação nº 84/2020, 29/2021 – CEDCA/PR – Programa Cartão Futuro Emergencial – PCFE. 19.262.871-7</t>
  </si>
  <si>
    <t xml:space="preserve"> Deliberação nº 84/2020, 29/2021 – CEDCA/PR – Programa Cartão Futuro Emergencial – PCFE. 19.266.520-5</t>
  </si>
  <si>
    <t>Deliberação nº 84/2020, 29/2021 – CEDCA/PR – Programa Cartão Futuro Emergencial – PCFE. 19.217.458-9</t>
  </si>
  <si>
    <t>Deliberação nº 84/2020, 29/2021 – CEDCA/PR – Programa Cartão Futuro Emergencial – PCFE. 19.231.471-2</t>
  </si>
  <si>
    <t>Deliberação nº 84/2020, 29/2021 – CEDCA/PR – Programa Cartão Futuro Emergencial – PCFE. 19.205.321-8</t>
  </si>
  <si>
    <t>Deliberação nº 84/2020, 29/2021 – CEDCA/PR – Programa Cartão FuturoEmergencial – PCFE. 19.255.247-8</t>
  </si>
  <si>
    <t xml:space="preserve"> Deliberação nº 84/2020 – CEDCA/PR – Programa Cartão Futuro Emergencial – PCFE. 19.255.416-0</t>
  </si>
  <si>
    <t>Deliberação nº 84/2020 – CEDCA/PR – Programa Cartão Futuro Emergencial – PCFE. 19.259.089-2</t>
  </si>
  <si>
    <t>Deliberação nº 84/2020, 29/2021 – CEDCA/PR – Programa Cartão Futuro Emergencial – PCFE. 19.260.406-0</t>
  </si>
  <si>
    <t>Deliberação nº 84/2020, 29/2021 – CEDCA/PR – Programa Cartão Futuro Emergencial – PCFE. 19.257.866-3</t>
  </si>
  <si>
    <t>Deliberação nº 84/2020 e 29/2021 – CEDCA/PR – Programa Cartão Futuro Emergencial - PCFE. 18.860.753-5</t>
  </si>
  <si>
    <t>Deliberação nº 84/2020, 29/2021 – CEDCA/PR – Programa Cartão Futuro Emergencial – PCFE. 19.144.009-9</t>
  </si>
  <si>
    <t>Deliberação nº 65/2020 e 29/2021 – CEDCA/PR - Programa Cartão Futuro – PCF. 19.144.009-9</t>
  </si>
  <si>
    <t>Deliberação nº 65/2020 – CEDCA/PR – Programa Cartão Futuro – PCF. 19.174.859-0</t>
  </si>
  <si>
    <t xml:space="preserve">Deliberação nº 84/2020 – CEDCA/PR – Programa Cartão Futuro Emergencial – PCFE. 19.268.687-3. </t>
  </si>
  <si>
    <t xml:space="preserve"> Deliberação nº 65/2020, 29/2021 – CEDCA/PR – Programa Cartão Futuro – PCF. 19.144.499-0</t>
  </si>
  <si>
    <t>Edital de Chamamento nº 07/2021 – Projeto Casa da Paz - Construindo sonhos. CUSTEIO. Deliberação nº 052/2020. Termo de Fomento 032/2022. Protocolo 18.905.041-0</t>
  </si>
  <si>
    <t>Edital de Chamamento nº 07/2021 – Projeto Adolescente Aprendiz: Oportunidade do Primeiro Emprego, Caminhando para o Futuro. Custeio. Termo de Fomento 033/2022.  Prot. 18.550.489-1.</t>
  </si>
  <si>
    <t xml:space="preserve"> Edital de Chamamento nº 07/2021 – Projeto Atendimento de integração sensorial APAE Ampére. Deliberação nº 052/2020. CUSTEIO. Termo de Fomento 034/2022. Protocolo 18.891.897-2.</t>
  </si>
  <si>
    <t>Edital de Chamamento nº 07/2021 – Projeto Lar garantido. CUSTEIO. Termo de Fomento 035/2022. Prot. 18.754.556-0.</t>
  </si>
  <si>
    <t>Edital de Chamamento nº 07/2021 – Projeto Bom Aluno – Novos Rumos. Custeio. Termo de Fomento nº 037/2022. Prot. 18.623.266-6.</t>
  </si>
  <si>
    <t>Edital de Chamamento nº 07/2021 – Projeto Agir.  Deliberação 071/2021 - Termo de Fomento 038/2022. Protocolo 18.567.285-9.</t>
  </si>
  <si>
    <t xml:space="preserve"> Edital de Chamamento nº 07/2021 – Projeto Aprender brincando com uma nova ferramenta tecnológica. Deliberação n 052/2020. INVESTIMENTO. Termo de Fomento 031/2022. Protocolo 18.950.496-9.</t>
  </si>
  <si>
    <t>Edital de Chamamento nº 07/2021 – Projeto Adolescente Aprendiz: Oportunidade do Primeiro Emprego, Caminhando para o Futuro.Investimento. Termo de Fomento 033/2022. Prot. 18.550.489-1.</t>
  </si>
  <si>
    <t xml:space="preserve"> Edital de Chamamento nº 07/2021 – Projeto Atendimento de integração sensorial APAE Ampére. Deliberação nº 052/2020. INVESTIMENTO. Termo de Fomento 034/2022. Protocolo 18.891.897-2.</t>
  </si>
  <si>
    <t>Edital de Chamamento nº 07/2021 – Projeto Bom Aluno – Novos Rumos. Investimento. Termo de Fomento nº 037/2022. Prot. 18.623.266-6.</t>
  </si>
  <si>
    <t>Edital de Chamamento nº 07/2021 – Projeto Identidade: Construindo e Reconstruindo o Saber. Custeio. Termo de Fomento 039/2022. Prot. 18.809.923-8.</t>
  </si>
  <si>
    <t>Edital de Chamamento nº 07/2021 – Projeto Buscar sonhos. CUSTEIO. Deliberação 052/2020. Termo de Fomento 040/2022. Protocolo 18.944.689-6</t>
  </si>
  <si>
    <t>Edital de Chamamento nº 07/2021 – Projeto Amor Alicerce da Vida. CUSTEIO. Termo de Fomento 041/2022. 18.629.264-2</t>
  </si>
  <si>
    <t>Edital de Chamamento nº 07/2021 – Projeto Transformar. CUSTEIO. Deliberação nº 052/2020. Termo de Fomento 042/2022. Protocolo 18.416.989-4</t>
  </si>
  <si>
    <t>Edital de Chamamento 07/2021 - Projeto Conexão Social. Custeio. Termo de Fomento 045/2022. Prot. 18.876.856-3.</t>
  </si>
  <si>
    <t xml:space="preserve"> Edital de Chamamento nº 07/2021 – Projeto Educação para a Vida – Fortalecendo vínculos entre escola, família e comunidade. CUSTEIO. Deliberação:052/2020. Termo de Fomento 046/2022 - Prot. 18.773.188-7.</t>
  </si>
  <si>
    <t>Edital de Chamamento nº 07/2021 – Projeto Acordes para Cidadania. CUSTEIO. Deliberação 071/2021 - Termo de Fomento 048/2022 - Protocolo 18.731.765-7.</t>
  </si>
  <si>
    <t>Edital de Chamamento nº 07/2021 – Projeto Identidade: Construindo e Reconstruindo o Saber. Investimento. Termo de Fomento 039/2022. Prot. 18.809.923-8.</t>
  </si>
  <si>
    <t>Edital de Chamamento nº 07/2021 – Projeto Buscar sonhos. INVESTIMENTO. Deliberação 052/2020. Termo de Fomento 040/2022. Protocolo 18.944.689-6</t>
  </si>
  <si>
    <t>Edital de Chamamento nº 07/2021 – Projeto Transformar. INVESTIMENTO. Deliberação nº 052/2020. Termo de Fomento 042/2022. Protocolo 18.416.989-4</t>
  </si>
  <si>
    <t>Edital de Chamamento 07/2021 - Projeto Conexão Social. Investimento. Termo de Fomento 045/2022. Prot. 18.876.856-3.</t>
  </si>
  <si>
    <t xml:space="preserve"> Edital de Chamamento nº 07/2021 – Projeto Fortalecimento Vínculos na Promoção de Direitos de Crianças e Adolescentes. Deliberação 071/2021 - Termo de Fomento 030/2022. 18.765.012-7.</t>
  </si>
  <si>
    <t>Edital de Chamamento nº 07/2021 – Projeto Fortalecendo vínculos para promover o bem estar das crianças e adolescentes com deficiências. Deliberação 071/2021 - Termo de fomento 036/2022 - 18.669.933-5.</t>
  </si>
  <si>
    <t>Edital de Chamamento nº 07/2021 – Projeto Fortalecimento Vínculos na Promoção de Direitos de Crianças e Adolescentes. Deliberação 071/2021 - Termo de Fomento 030/2022. 18.765.012-7.</t>
  </si>
  <si>
    <t>Deliberação nº 84/2020, 29/2021 – CEDCA/PR – Programa Cartão Futuro Emergencial – PCFE. Protocolo 19.282.276-9.</t>
  </si>
  <si>
    <t>Deliberação nº 84/2020, 29/2021 – CEDCA/PR – Programa Cartão Futuro Emergencial – PCFE. Protocolo 19.279.370-0.</t>
  </si>
  <si>
    <t xml:space="preserve"> Deliberação nº 84/2020, 29/2021 – CEDCA/PR – Programa Cartão Futuro Emergencial – PCFE. 19.288.223-0.</t>
  </si>
  <si>
    <t>Deliberação nº 84/2020, 29/2021 – CEDCA/PR – Programa Cartão Futuro Emergencial – PCFE. 19.270.961-0.</t>
  </si>
  <si>
    <t>Deliberação nº 84/2020 – CEDCA/PR – Programa Cartão Futuro Emergencial – PCFE. 19.273.774-5.</t>
  </si>
  <si>
    <t>Deliberação nº 84/2020, 29/2021 – CEDCA/PR – Programa Cartão Futuro Emergencial – PCFE. 19.273.979-9.</t>
  </si>
  <si>
    <t>Deliberação nº 84/2020 – CEDCA/PR – Programa Cartão Futuro Emergencial – PCFE. 19.278.040-3</t>
  </si>
  <si>
    <t>Deliberação nº 84/2020 – CEDCA/PR – Programa Cartão Futuro Emergencial – PCFE. 19.278.867-6</t>
  </si>
  <si>
    <t>Deliberação nº 84/2020 – CEDCA/PR – Programa Cartão Futuro Emergencial – PCFE. 19.283.497-0</t>
  </si>
  <si>
    <t xml:space="preserve"> Edital de Chamamento nº 07/2021 – Projeto Reaprendendo aprendo. CUSTEIO. Deliberação nº 052/2020. Termo de Fomento 052/2022. Prot. 18.885.672-1.</t>
  </si>
  <si>
    <t>Edital de Chamamento nº 07/2021 – Projeto Construindo caminhos para a cidadania. Deliberação n 052/2020. CUSTEIO. Termo de Fomento 055/2022. Protocolo 18.921.197-0</t>
  </si>
  <si>
    <t>Edital de Chamamento nº 07/2021 – Projeto Construindo caminhos para a cidadania. Deliberação n 052/2020. INVESTIMENTO. Termo de Fomento 055/2022. Protocolo 18.921.197-0</t>
  </si>
  <si>
    <t>Edital de Chamamento nº 07/2021 – Projeto Encurtando “as distâncias” em meio a necessidade do distanciamento social. CUSTEIO - Deliberação 071/2021. Termo de Fomento 047/2022. 18.708.451-2</t>
  </si>
  <si>
    <t>Edital de Chamamento nº 07/2021 – Projeto Pinheiro das artes. Deliberação nº 052/2020/CEDCA/PR. CUSTEIO. Termo de Fomento 056/2022. Protocolo 18.885.593-8</t>
  </si>
  <si>
    <t>Edital de Chamamento nº 07/2021 – Projeto Fortalecimento de vínculos. Deliberação 071/2021 - CEDCA/PR. CUSTEIO. Termo de Fomento 049/2022 - 18.698.529-0.</t>
  </si>
  <si>
    <t>Deliberação nº 84/2020 – CEDCA/PR – Programa Cartão Futuro Emergencial – PCFE. 19.265.577-3</t>
  </si>
  <si>
    <t>Edital de Chamamento nº 07/2021 – Projeto Psicologia na Apofilab para promover Sorrisos. Deliberação 071/2021/CEDCA/PR. Termo de Fomento 051/2022. 18.684.223-5.</t>
  </si>
  <si>
    <t>Edital de Chamamento nº 07/2021 – Projeto Criança e adolescente em desenvolvimento. CUSTEIO. Deliberação nº 052/2020. Termo de Fomento 053/2022. Protocolo 18.885.566-0.</t>
  </si>
  <si>
    <t>Edital de Chamamento nº 07/2021 – Projeto Amparando vidas. CUSTEIO. Termo de Fomento 054/2022. Prot. 18.797.891-2</t>
  </si>
  <si>
    <t xml:space="preserve"> Edital de Chamamento nº 07/2021 – Projeto Criança feliz. Deliberação n 052/2020. CUSTEIO. Termo de Fomento 057/2022. Protocolo 18.912.292-6</t>
  </si>
  <si>
    <t xml:space="preserve"> Edital de Chamamento nº 07/2021 – Projeto Impulso – Arte de Conviver. Deliberação nº 052/2020. CUSTEIO. Termo de Fomento 058/2022. Protocolo 18.899.359-1</t>
  </si>
  <si>
    <t>Edital de Chamamento Público nº 007/2021 - Projeto Construindo Saberes. Custeio. Termo de Fomento 059/2022.  Prot. 18.809.185-7.</t>
  </si>
  <si>
    <t>Edital de Chamamento nº 07/2021 – Projeto Semeador. Custeio. Termo de Fomento 060/2022. Prot. 18.416.868-5.</t>
  </si>
  <si>
    <t>Edital de Chamamento nº 07/2021 – Projeto Sociabilização – Serviço de convivência e fortalecimento de vínculos. Deliberação n 052/2020. CUSTEIO. Termo de Fomento 061/2022. Protocolo 18.854.989-6</t>
  </si>
  <si>
    <t>Edital de Chamamento nº 07/2021 – Projeto Promovendo a Habilitação, Reabilitação e Inclusão da Pessoa com Deficiência e suas Famílias à Vida Comunitária e a Defesa de Direitos. Custeio - Termo de Fomento 062/2022. Prot. 18.854.920-9.</t>
  </si>
  <si>
    <t xml:space="preserve"> Edital de Chamamento nº 07/2021 – Projeto SCFV Refúgio. Deliberação n 052/2020. CUSTEIO. Termo de Fomento 063/2022. Protocolo 18.839.060-9</t>
  </si>
  <si>
    <t>EDITAL DE CHAMAMENTO 007/2021 - PROJETO JORNADA AMPLIADA. CUSTEIO. Termo de Fomento 065/2022. PROT. 18.645.676-9.</t>
  </si>
  <si>
    <t>Deliberação nº 84/2020 – CEDCA/PR – Programa Cartão Futuro Emergencial – PCFE. 19.279.609-1.</t>
  </si>
  <si>
    <t>Deliberação nº 84/2020 – CEDCA/PR – Programa Cartão Futuro Emergencial – PCFE. Prot. 19.293.824-4.</t>
  </si>
  <si>
    <t>Edital de Chamamento nº 07/2021 – Projeto Garantindo direitos transforma-se o futuro. Deliberação n 052/2020. CUSTEIO. Protocolo 18.921.103-1. Termo de Fomento nº 067/2022.</t>
  </si>
  <si>
    <t>Deliberação nº 84/2020, 29/2021 – CEDCA/PR – Programa Cartão Futuro Emergencial – PCFE. Prot. 19.107.767-9.</t>
  </si>
  <si>
    <t xml:space="preserve"> Edital de Chamamento nº 07/2021 – Projeto Serviço Social na garantia do direito das crianças e adolescentes com fissura labiopalatal. CUSTEIO. Termo de Fomento nº 068/2022. Prot. 18.764.986-2</t>
  </si>
  <si>
    <t>Deliberação nº 84/2020, 29/2021 – CEDCA/PR – Programa Cartão Futuro Emergencial – PCFE. 19.283.976-9.</t>
  </si>
  <si>
    <t>Edital de Chamamento nº 07/2021 – Projeto Encurtando “as distâncias” em meio a necessidade do distanciamento social. INVESTIMENTO. Deliberação 071/2021. Termo de Fomento 047/2022. 18.708.451-2.</t>
  </si>
  <si>
    <t>Edital de Chamamento nº 07/2021 – Projeto Pinheiro das artes. Deliberação nº 052/2020/CEDCA/PR.  INVESTIMENTO. Termo de Fomento 056/2022. Protocolo 18.885.593-8</t>
  </si>
  <si>
    <t>Edital de Chamamento nº 07/2021 – Projeto Fortalecimento de vínculos. Deliberação 071/2021 -CEDCA/PR. INVESTIMENTO. Termo de Fomento 049/2022 - 18.698.529-0.</t>
  </si>
  <si>
    <t>Edital de Chamamento nº 07/2021 – Projeto Promovendo Qualidade de Vida, Acessibilidade e Bem Estar Pós COVID. Investimento. Termo de Fomento 050/2022. Prot. 18.416.820-0.</t>
  </si>
  <si>
    <t>Edital de Chamamento nº 07/2021 – Projeto Criança e adolescente em desenvolvimento. INVESTIMENTO. Deliberação nº 052/2020. Termo de Fomento 053/2022. Protocolo 18.885.566-0</t>
  </si>
  <si>
    <t xml:space="preserve"> Edital de Chamamento nº 07/2021 – Projeto Criança feliz. Deliberação n 052/2020. INVESTIMENTO. Termo de Fomento 057/2022. Protocolo 18.912.292-6</t>
  </si>
  <si>
    <t>Edital de Chamamento nº 07/2021 – Projeto Semeador. Investimento. Termo de Fomento 060/2022. Prot. 18.416.868-5.</t>
  </si>
  <si>
    <t>Edital de Chamamento nº 07/2021 – Projeto Sociabilização – Serviço de convivência e fortalecimento de vínculos. Deliberação n 052/2020. INVESTIMENTO. Termo de Fomento 061/2022. Protocolo 18.854.989-6</t>
  </si>
  <si>
    <t>Edital de Chamamento nº 07/2021 – Projeto Promovendo a Habilitação, Reabilitação e Inclusão da Pessoa com Deficiência e suas Famílias à Vida Comunitária e a Defesa de Direitos. Investimento - Termo de Fomento 062/2022. Prot. 18.854.920-9.</t>
  </si>
  <si>
    <t>EDITAL DE CHAMAMENTO 007/2021 - PROJETO JORNADA AMPLIADA. INVESTIMENTO. Termo de Fomento 065/2022. PROT. 18.645.676-9.</t>
  </si>
  <si>
    <t xml:space="preserve"> Edital de Chamamento nº 07/2021 – Projeto Serviço Social na garantia do direito das crianças e adolescentes com fissura labiopalatal. INVESTIMENTO. Termo de Fomento nº 068/2022. Prot. 18.764.986-2</t>
  </si>
  <si>
    <t>Deliberação nº 84/2020, 29/2021 – CEDCA/PR – Programa Cartão Futuro Emergencial – PCFE. 19.289.238-4.</t>
  </si>
  <si>
    <t>Edital de Chamamento nº 07/2021 – Projeto Cambalhota. Custeio. Termo de Fomento nº 069/2022. Prot. 18.505.732-1.</t>
  </si>
  <si>
    <t>Deliberação nº 84/2020, 65/2020 – CEDCA/PR – Programa Cartão Futuro Emergencial – PCFE. 19.103.347-7.</t>
  </si>
  <si>
    <t>Deliberação nº 84/2020, 65/2020 – CEDCA/PR -  Programa Cartão Futuro – PCF. 19.103.347-7.</t>
  </si>
  <si>
    <t>Deliberação nº 84/2020 – CEDCA/PR – Programa Cartão Futuro Emergencial – PCFE. Prot. 19.293.902-0.</t>
  </si>
  <si>
    <t xml:space="preserve"> Edital de Chamamento nº 07/2021 – Projeto PAC Sempre juntos. CUSTEIO. Deliberação n 052/2020. Termo de Fomento 066/2022. Protocolo 18.952.078-6</t>
  </si>
  <si>
    <t>Deliberação nº 84/2020 – CEDCA/PR – Programa Cartão Futuro Emergencial – PCFE. Prot. 19.286.687-1.</t>
  </si>
  <si>
    <t>Deliberação nº 84/2020, 29/2021 – CEDCA/PR – Programa Cartão Futuro Emergencial – PCFE. Prot. 19.277.401-2.</t>
  </si>
  <si>
    <t>Edital de Chamamento 007/2021 - Projeto Maestro da Bola - Inclusão através do Esporte - Núcleo Capão da Imbuia. Custeio. Termo de Fomento 64/2022.Prot. 18.805.324-6.Em substituição ao empenho 22000340.</t>
  </si>
  <si>
    <t>Edital de Chamamento nº 07/2021 - Projeto Educação para a Vida - Deliberação nº 071/2021. Custeio. Termo de Fomento 70/2022. Prot. 18.604.734-6. Em substituição ao empenho 22000284.</t>
  </si>
  <si>
    <t>Edital de Chamamento nº 07/2021 – Projeto PAC Sempre juntos. INVESTIMENTO. Deliberação n 052/2020. Termo de Fomento 066/2022. Protocolo 18.952.078-6.</t>
  </si>
  <si>
    <t>Edital de Chamamento nº 07/2021 – Projeto Escola de oportunidades – Proteção e garantia de direitos para crianças e adolescentes. Deliberação nº 052/2020. CUSTEIO. Termo de Fomento 072/2022. Protocolo 18.502.365-6.</t>
  </si>
  <si>
    <t>Edital de Chamamento nº 07/2021 – Projeto Culturalmente cidadão. Deliberação nº 052/2020. CUSTEIO. Termo de Fomento 071/2022. Protocolo 19.022.432-5</t>
  </si>
  <si>
    <t>Edital de Chamamento nº 07/2021 – Projeto Escola de oportunidades – Proteção e garantia de direitos para crianças e adolescentes. Deliberação nº 052/2020. INVESTIMENTO. Termo de Fomento 072/2022 - Protocolo 18.502.365-6.</t>
  </si>
  <si>
    <t>Edital de Chamamento nº 07/2021 – Projeto Culturalmente cidadão. Deliberação nº 052/2020. INVESTIMENTO. Termo de Fomento 071/2022. Protocolo 19.022.432-5.</t>
  </si>
  <si>
    <t>Deliberação nº 84/2020, 29/2021 – CEDCA/PR – Programa Cartão Futuro Emergencial – PCFE. Prot. 19.303.550-7.</t>
  </si>
  <si>
    <t>Deliberação nº 84/2020, 29/2021 – CEDCA/PR – Programa Cartão Futuro Emergencial – PCFE. Prot. 19.229.297-2.</t>
  </si>
  <si>
    <t>Deliberação nº 84/2020, 29/2021 – CEDCA/PR – Programa Cartão Futuro Emergencial – PCFE. Protocolo 19.305.589-3.</t>
  </si>
  <si>
    <t>Deliberação nº 84/2020, 65/2020 e 29/2021 – CEDCA/PR – Programa Cartão Futuro Emergencial – PCFE. Protocolo 19.145.007-8.</t>
  </si>
  <si>
    <t>Deliberação nº 84/2020, 65/2020 - Programa Cartão Futuro – PCF. Protocolo 19.145.007-8</t>
  </si>
  <si>
    <t>Deliberação nº 84/2020, 29/2021 – CEDCA/PR – Programa Cartão Futuro Emergencial – PCFE. 19.284.187-9.</t>
  </si>
  <si>
    <t>Deliberação nº 84/2020 – CEDCA/PR – Programa Cartão Futuro Emergencial – PCFE. 19.281.491-0.</t>
  </si>
  <si>
    <t>Deliberação nº 84/2020, 29/2021 – CEDCA/PR – Programa Cartão Futuro Emergencial – PCFE. 19.296.124-6.</t>
  </si>
  <si>
    <t xml:space="preserve">Deliberação nº 84/2020 – CEDCA/PR – Programa Cartão Futuro Emergencial – PCFE. 19.298.930-2. </t>
  </si>
  <si>
    <t xml:space="preserve">Deliberação nº 84/2020 – CEDCA/PR – Programa Cartão Futuro Emergencial - PCFE. 18.834.601-4 </t>
  </si>
  <si>
    <t>Deliberação nº 84/2020, 29/2021 – CEDCA/PR – Programa Cartão Futuro Emergencial – PCFE. Prot. 19.335.829-2.</t>
  </si>
  <si>
    <t xml:space="preserve"> Deliberação nº 84/2020 – CEDCA/PR – Programa Cartão Futuro Emergencial – PCFE. 19.330.694-2.</t>
  </si>
  <si>
    <t>Deliberação nº 84/2020 – CEDCA/PR – Programa Cartão Futuro Emergencial – PCFE. Prot. 19.334.996-0.</t>
  </si>
  <si>
    <t>Deliberação nº 84/2020, 29/2021 – CEDCA/PR – Programa Cartão Futuro Emergencial – PCFE. Prot. 19.335.042-9.</t>
  </si>
  <si>
    <t>Deliberação nº 84/2020 – CEDCA/PR – Programa Cartão Futuro Emergencial – PCFE. 19.288.828-0</t>
  </si>
  <si>
    <t>Deliberação nº 84/2020, 29/2021 – CEDCA/PR – Programa Cartão Futuro Emergencial – PCFE. Prot. 19.331.707-3.</t>
  </si>
  <si>
    <t>Deliberação nº 84/2020, 29/2021 – CEDCA/PR – Programa Cartão Futuro Emergencial – PCFE. Prot. 19.338.820-5.</t>
  </si>
  <si>
    <t>Deliberação nº 84/2020, 29/2021 – CEDCA/PR – Programa Cartão Futuro Emergencial – PCFE. 19.337.572-3.</t>
  </si>
  <si>
    <t>Deliberação nº 84/2020 – CEDCA/PR – Programa Cartão Futuro Emergencial – PCFE. Prot. 19.339.228-8.</t>
  </si>
  <si>
    <t>Deliberação nº 84/2020 – CEDCA/PR – Programa Cartão Futuro Emergencial – PCFE. Prot. 19.336.716-0.</t>
  </si>
  <si>
    <t>Deliberação nº 84/2020 – CEDCA/PR – Programa Cartão Futuro Emergencial – PCFE. Prot. 19.333.355-9.</t>
  </si>
  <si>
    <t>Deliberação nº 84/2020, 29/2021 – CEDCA/PR – Programa Cartão Futuro Emergencial – PCFE. Prot. 19.339.414-0.</t>
  </si>
  <si>
    <t>Deliberação nº 84/2020 – CEDCA/PR – Programa Cartão Futuro Emergencial – PCFE. Prot. 19.344.655-8.</t>
  </si>
  <si>
    <t>Deliberação nº 84/2020, 29/2021 – CEDCA/PR – Programa Cartão Futuro Emergencial – PCFE. Prot. 19.342.535-6.</t>
  </si>
  <si>
    <t>Deliberação nº 65/2020 – CEDCA/PR – Programa Cartão Futuro - PCF. Prot. 19.341.653-5.</t>
  </si>
  <si>
    <t>Deliberação nº 84/2020, 29/2021 – CEDCA/PR – Programa Cartão Futuro Emergencial – PCFE. Prot. 19.341.653-5.</t>
  </si>
  <si>
    <t>Deliberação nº 84/2020, 29/2021 – CEDCA/PR – Programa Cartão Futuro Emergencial – PCFE. Prot. 19.340.180-5.</t>
  </si>
  <si>
    <t>Deliberação nº 84/2020 – CEDCA/PR – Programa Cartão Futuro Emergencial – PCFE. Prot. 19.340.120-1.</t>
  </si>
  <si>
    <t>Deliberação nº 84/2020, 29/2021 – CEDCA/PR – Programa Cartão Futuro Emergencial – PCFE. Prot. 19.347.570-1.</t>
  </si>
  <si>
    <t xml:space="preserve">Deliberação nº 84/2020, 29/2021 – CEDCA/PR – Programa Cartão Futuro Emergencial – PCFE. Prot 19.345.891-2. </t>
  </si>
  <si>
    <t>Deliberação nº 84/2020, 29/2021 – CEDCA/PR – Programa Cartão Futuro Emergencial – PCFE. Prot. 19.344.91802.</t>
  </si>
  <si>
    <t xml:space="preserve"> Edital de Chamamento nº 07/2021 – Projeto Programa Crescer Down – Escola para Todos. CUSTEIO. Deliberação nº 052/2020. Protocolo 18.899.723-6</t>
  </si>
  <si>
    <t>Deliberação nº 84/2020, 29/2021 – CEDCA/PR – Programa Cartão Futuro Emergencial – PCFE. Prot. 19.299.387-3.</t>
  </si>
  <si>
    <t xml:space="preserve"> Edital de Chamamento nº 07/2021 – Projeto Aquisição de Materiais de Consumo. Deliberação nº 052/2020. CUSTEIO. Termo de Fomento nº 074/2022. Protocolo 18.609.914-1.</t>
  </si>
  <si>
    <t xml:space="preserve"> Edital de Chamamento nº 07/2021 – Projeto Educar é preciso. CUSTEIO. Deliberação nº 052/2020. Termo de Fomento 073/2022. Prot. 18.802.433-5</t>
  </si>
  <si>
    <t>Edital de Chamamento nº 07/2021 – Projeto Realidade e Reflexos: Ações de Fortalecimento de Vínculos Familiares e Comunitários, em Tempos de Pandemia e Pós-Pandemia COVID-19. Custeio. Termo de Fomento 077/2022. Prot. 18.806.060-9.</t>
  </si>
  <si>
    <t>Edital de Chamamento nº 07/2021 – Projeto Tecnologia, Um Olhar para Fortalecer os Vínculos Afetivos Sociais. Custeio. Termo de Fomento 076/2022. Prot. 18.854.664-1.</t>
  </si>
  <si>
    <t>Edital de Chamamento nº 07/2021 – Projeto Educar é preciso. INVESTIMENTO. Deliberação nº 052/2020. Termo de Fomento 073/2022. Prot. 18.802.433-5.</t>
  </si>
  <si>
    <t>Edital de Chamamento nº 07/2021 – Projeto Bem vindo em minha casa. Deliberação n 052/2020. INVESTIMENTO. Termo de Fomento 075/2022. Protocolo 18.809.108-3</t>
  </si>
  <si>
    <t>Edital de Chamamento nº 07/2021 – Projeto Tecnologia, Um Olhar para Fortalecer os Vínculos Afetivos Sociais. Investimento. Termo de Fomento 076/2022. Prot. 18.854.664-1.</t>
  </si>
  <si>
    <t>Edital de Chamamento nº 07/2021 – Projeto Educando corações de crianças e adolescentes de forma remota e presencial. Deliberação nº 052/2020. CUSTEIO. Termo de Fomento 078/2022. Protocolo 18.921.220-8.</t>
  </si>
  <si>
    <t>Edital de Chamamento nº 07/2021 – Projeto Educando corações de crianças e adolescentes de forma remota e presencial. Deliberação nº 052/2020. INVESTIMENTO. Termo de Fomento 078/2022. Protocolo 18.921.220-8.</t>
  </si>
  <si>
    <t>Edital de Chamamento nº 07/2021 – Projeto Tô Dentro, Tô Ligado!. CUSTEIO. Deliberação nº 052/2020/CEDCA/PR. Termo de Fomento nº 079/2022. Protocolo 18.966.274-2</t>
  </si>
  <si>
    <t>Edital de Chamamento nº 07/2021 – Projeto Tô Dentro, Tô Ligado!. INVESTIMENTO. Deliberação nº 052/2020/CEDCA/PR. Termo de Fomento nº 079/2022. Protocolo 18.966.274-2</t>
  </si>
  <si>
    <t>Edital de Chamamento nº 07/2021 – Projeto Oferta de serviço de convivência e fortalecimento de vínculos para pessoa com deficiência intelectual e múltipla. CUSTEIO. Deliberação nº 052/2020/CEDCA. Termo de Fomento nº 082/2022. Protocolo 18.839.431-4</t>
  </si>
  <si>
    <t>Edital de Chamamento nº 07/2021 – Projeto Pagamento de Pessoal. CUSTEIO. Deliberação nº 052/2020/CEDCA/PR. Termo de Fomento nº 083/2022. Protocolo 18.816.642-6</t>
  </si>
  <si>
    <t>Edital de Chamamento nº 07/2021 – Projeto Famílias fortalecidas, barreiras rompidas. Deliberação nº 052/2020. CUSTEIO. Termo de Fomento 080/2022. Protocolo 18.921.131-7.</t>
  </si>
  <si>
    <t>Edital de Chamamento nº 07/2021 – Projeto Convivência do bem: serviços de convivência e fortalecimento de vínculos para crianças de 6 a 17 anos. CUSTEIO. Deliberação 052/2020.Termo de Fomento 081/2022. Protocolo 18.956.102-4</t>
  </si>
  <si>
    <t>Edital de Chamamento nº 07/2021 – Projeto Famílias fortalecidas, barreiras rompidas. Deliberação nº 052/2020. INVESTIMENTO.Termo de Fomento 080/2022. Protocolo 18.921.131-7.</t>
  </si>
  <si>
    <t>Edital de Chamamento nº 07/2021 – Projeto Convivência do bem: serviços de convivência e fortalecimento de vínculos para crianças de 6 a 17 anos. INVESTIMENTO. Deliberação 052/2020. Termo de Fomento 081/2022. Protocolo 18.956.102-4</t>
  </si>
  <si>
    <t>Edital de Chamamento nº 07/2021 – Projeto Adequação de salas de estudo para o acolhimento institucional de Prudentópolis-PR. CUSTEIO. Termo de Fomento 084/2022. Prot. 18.737.507-0</t>
  </si>
  <si>
    <t>Edital de Chamamento nº 07/2021 – Projeto Acolhimento Institucional de Crianças e Adolescentes. Custeio. Termo de Fomento 086/2022 Prot. 18.841.532-6.</t>
  </si>
  <si>
    <t>Edital de Chamamento nº 07/2021 – Projeto Adequação de salas de estudo para o acolhimento institucional de Prudentópolis-PR. INVESTIMENTO. Termo de Fomento 084/2022. Prot. 18.737.507-0.</t>
  </si>
  <si>
    <t>Edital de Chamamento nº 07/2021 – Projeto Indo e Vindo à Serviço da Vida. Investimento. Termo de Fomento 085/2022. Prot. 18.737.822-2.</t>
  </si>
  <si>
    <t>PI. 18.648.779-6TCTF nº 020/2022. Reequilíbrio contratual  Contrato nº 0661/2021 – PRED – Construção da Casa de Semiliberdade Feminina de Curitiba,  TCTF nº 020/2022 -Deliberação nº 111/2014 – CEDCA. - CONCORRÊNCIA 0086/2020 GMS, MCO 22000005.</t>
  </si>
  <si>
    <t>Edital de Chamamento 007/2021 - Projeto Criança, Cultura e Paz. CUSTEIO. Deliberação nº 052/2020/CEDCA/PR.Termo de Fomento nº 087/2022Prot. 18.897.757-0.</t>
  </si>
  <si>
    <t>Edital de Chamamento nº 07/2021 – Projeto Prepara – Efetivar oportunidades, transformar vidas!. CUSTEIO. Deliberação nº 052/2020. Termo de Fomento 088/2022. Protocolo 18.961.404-7</t>
  </si>
  <si>
    <t xml:space="preserve"> Edital de Chamamento nº 07/2021 – Projeto Cuidado Integral. Deliberação n 052/2020. CUSTEIO. Termo de Fomento nº 090/2022. Protocolo 18.966.202-5</t>
  </si>
  <si>
    <t>Edital de Chamamento nº 07/2021 – Projeto Estimular, Reabilitar, Desenvolver e Incluir Crianças e Adolescentes com Deficiência Intelectual, Múltipla e Autismo, Fortalecendo Vínculos Familiares e Comunitários. Custeio. Deliberação nº 052/2020/CEDCA/PR. Termo de Fomento nº 089/2022.  Prot. 18.854.725-7.</t>
  </si>
  <si>
    <t>Edital de Chamamento 007/2021 - Projeto Criança, Cultura e Paz. INVESTIMENTO. Deliberação nº 052/2020/CEDCA/PR.Termo de Fomento nº 087/2022. Prot. 18.897.757-0.</t>
  </si>
  <si>
    <t>Edital de Chamamento nº 07/2021 – Projeto Prepara – Efetivar oportunidades, transformar vidas!. INVESTIMENTO. Deliberação nº 052/2020. Termo de Fomento 088/2022. Protocolo 18.961.404-7.</t>
  </si>
  <si>
    <t>Edital de Chamamento nº 07/2021 – Projeto Estimular, Reabilitar, Desenvolver e Incluir Crianças e Adolescentes com Deficiência Intelectual, Múltipla e Autismo, Fortalecendo Vínculos Familiares e Comunitários. Investimento. Deliberação nº 052/2020/CEDCA/PR. Termo de Fomento nº 089/2022.  Prot. 18.854.725-7.</t>
  </si>
  <si>
    <t>Edital de Chamamento nº 07/2021 – Projeto Oficinas de Capoeira Itinerante. CUSTEIO. Termo de Fomento nº 091/2022. Deliberação nº 052/2020/CEDCA/PR. Protocolo 18.885.610-1</t>
  </si>
  <si>
    <t xml:space="preserve"> Edital de Chamamento nº 07/2021 – Projeto CEI – Mundo para todo mundo. CUSTEIO. Deliberação nº 052/2020/CEDCA/PR. Termo de Fomento nº 092/2022. Prot. 18.826.088-8</t>
  </si>
  <si>
    <t>Edital de Chamamento nº 07/2021 – Projeto Força e Vida. Deliberação nº 052/2020/CEDCA. CUSTEIO. Termo de Fomento nº 094/2022. Protocolo 19.001.512-2</t>
  </si>
  <si>
    <t>Edital de Chamamento nº 07/2021 – Projeto Oficinas de Capoeira Itinerante. INVESTIMENTO. Termo de Fomento nº 091/2022. Deliberação nº 052/2020/CEDCA/PR. Protocolo 18.885.610-1</t>
  </si>
  <si>
    <t>Edital de Chamamento nº 07/2021 – Projeto Força e Vida. Deliberação nº 052/2020/CEDCA. INVESTIMENTO. Termo de Fomento nº 094/2022. Protocolo 19.001.512-2</t>
  </si>
  <si>
    <t>Edital Chamamento 007/2021 - Projeto Em Busca do Novo Amanhã: Fortalecendo Crianças e Adolescentes com Deficiência e seus Familiares, Superando e Criando Possibilidades. Custeio. Termo de Fomento 095/2022. Prot. 18.892.122-1.</t>
  </si>
  <si>
    <t>Edital Chamamento 007/2021 - Projeto Em Busca do Novo Amanhã: Fortalecendo Crianças e Adolescentes com Deficiência e seus Familiares, Superando e Criando Possibilidades. Investimento. Termo de Fomento 095/2022. Prot. 18.892.122-1.</t>
  </si>
  <si>
    <t xml:space="preserve"> Edital de Chamamento nº 07/2021 – Projeto Música em ação. Deliberação nº 052/2020. CUSTEIO. Termo de Fomento 093/2022. Protocolo 18.920.436-1</t>
  </si>
  <si>
    <t xml:space="preserve"> Edital de Chamamento nº 07/2021 – Projeto Música em ação. Deliberação nº 052/2020. INVESTIMENTO. Termo de Fomento 093/2022. Protocolo 18.920.436-1.</t>
  </si>
  <si>
    <t>Edital de Chamamento nº 07/2021 – Projeto Segurança Alimentar: Comer e brincar é para todos - CUSTEIO - Termo de Fomento 099/2022. Protocolo 18.695.600-1.</t>
  </si>
  <si>
    <t>Edital de Chamamento nº 07/2021 – Projeto Qualificar na trilha do desenvolvimento. CUSTEIO. Deliberação nº 052/2020. Termo de Fomento 100/2022 - Protocolo 18.914.725-2</t>
  </si>
  <si>
    <t>Edital de Chamamento nº 07/2021 – Projeto Recriando Vínculos Através do Apadrinhamento Afetivo e Apoio a Adoção. Custeio. Termo de Fomento 102/2022. Prot. 18.502.406-7.</t>
  </si>
  <si>
    <t>Edital de Chamamento nº 07/2021 – Projeto Reconstruindo laços. CUSTEIO. Termo de Fomento 101/2022. Prot. 18.776.795-4</t>
  </si>
  <si>
    <t>Edital de Chamamento nº 07/2021 – Projeto Segurança Alimentar: Comer e brincar é para todos - INVESTIMENTO - Fomento 099/2022. Protocolo 18.695.600-1.</t>
  </si>
  <si>
    <t>Edital de Chamamento nº 07/2021 – Projeto Qualificar na trilha do desenvolvimento. INVESTIMENTO. Deliberação nº 052/2020. Termo de Fomento 100/2022 - Protocolo 18.914.725-2</t>
  </si>
  <si>
    <t>Edital de Chamamento nº 07/2021 – Projeto Cuidando e Despertando Talentos. Custeio. Termo de Fomento 103/2022. Prot. 18.956.118-0.</t>
  </si>
  <si>
    <t xml:space="preserve"> Edital de Chamamento nº 07/2021 – Projeto Recreação e Conhecimento. deliberação nº 052/2020. CUSTEIO. Termo de Fomento 096/2022. Protocolo 18.885.697-7</t>
  </si>
  <si>
    <t>Edital de Chamamento nº 07/2021 – Projeto Treinamento e ações esportivas em contraturno escolar. CUSTEIO. Deliberação Termo de Fomento 097/2022. nº 52/2020. Protocolo 18.937.068-7</t>
  </si>
  <si>
    <t>Edital de Chamamento nº 07/2021 – Projeto Construindo sonhos. CUSTEIO. Deliberação nº 052/2020. Termo de Fomento 098/2022. Protocolo 18.961.287-7.</t>
  </si>
  <si>
    <t>AGOSTO</t>
  </si>
  <si>
    <t>obj 2.2</t>
  </si>
  <si>
    <t>obj. 3.2</t>
  </si>
  <si>
    <t>obj. 5</t>
  </si>
  <si>
    <t>obj. 3.1</t>
  </si>
  <si>
    <t>obj. 4.3</t>
  </si>
  <si>
    <t>obj. 1.2</t>
  </si>
  <si>
    <t>obj. 7</t>
  </si>
  <si>
    <t>obj. 1.1</t>
  </si>
  <si>
    <t>obj. 2.2</t>
  </si>
  <si>
    <t>obj. 2.1</t>
  </si>
  <si>
    <t>Edital de Chamamento nº 07/2021 – Projeto Reaprendendo aprendo. INVESTIMENTO. Deliberação nº 052/2020. Termo de Fomento 052/2022. Prot. 18.885.672-1.</t>
  </si>
  <si>
    <t>Edital de Chamamento nº 07/2021 – Projeto Educação para a Vida – Fortalecendo vínculos entre escola, família e comunidade. INVESTIMENTO. Deliberação:052/2020. Termo de Fomento 046/2022 - Prot. 18.773.188-7.</t>
  </si>
  <si>
    <t>obj 7</t>
  </si>
  <si>
    <t>obj 1.2</t>
  </si>
  <si>
    <t>obj 1.1</t>
  </si>
  <si>
    <t>Objetivo</t>
  </si>
  <si>
    <t>22000293</t>
  </si>
  <si>
    <t>APAE DE PINHALAO</t>
  </si>
  <si>
    <t>obj 3.2</t>
  </si>
  <si>
    <t>PAGTO PARC. ÚNICA CONF. DESPACHO fls. 223/Mov.96 e DESPACHO fls.286/Mov.143 - Edital de Chamamento nº 07/2021 – Projeto Transformar. CUSTEIO. Deliberação nº 052/2020. Termo de Fomento 042/2022. Protocolo 18.416.989-4</t>
  </si>
  <si>
    <t>22000294</t>
  </si>
  <si>
    <t>PAGTO PARC. ÚNICA CONF. DESPACHO fls. 223/Mov.96 e DESPACHO fls.286/Mov.143 - Edital de Chamamento nº 07/2021 – Projeto Transformar. INVESTIMENTO. Deliberação nº 052/2020. Termo de Fomento 042/2022. Protocolo 18.416.989-4</t>
  </si>
  <si>
    <t>22000312</t>
  </si>
  <si>
    <t>PGTO CONF. DESPACHO nº 210/2022 – SEJUF/DET/CPP REF. 08/2022 PROT. 19.283.497-0 FIA - Deliberação nº 84/2020 – CEDCA/PR – Programa Cartão Futuro Emergencial – PCFE. 19.283.497-0</t>
  </si>
  <si>
    <t>22000292</t>
  </si>
  <si>
    <t>AMCIP DE CURITIBA</t>
  </si>
  <si>
    <t>PGTO PARC. ÚNICA CONF. DESPACHO fls. 270/Mov.79 e DESPACHO fls. 282/Mov.128 PROT. 18.629.264-2  Edital de Chamamento nº 07/2021 – Projeto Amor Alicerce da Vida. CUSTEIO. Termo de Fomento 041/2022. 18.629.264-2</t>
  </si>
  <si>
    <t>22000234</t>
  </si>
  <si>
    <t>CENTRAL INTEGRADA DE APOIO FAM</t>
  </si>
  <si>
    <t>PGTO PARC. ÚNICA REF. DESPACHO fls. 215/Mov. 104 e DESPACHO fls. 260/Mov. 134 PROT. 18.661.476-3 Edital de Chamamento nº 07/2021 – Projeto Vivências em conexão. CUSTEIO. Deliberação nº 052/2020. Protocolo 18.661.476-3. Termo de Fomento nº 043/2022</t>
  </si>
  <si>
    <t>22000235</t>
  </si>
  <si>
    <t>PGTO PARC. ÚNICA REF. DESPACHO fls. 215/Mov. 104 e DESPACHO fls. 260/Mov. 134 PROT. 18.661.476-3 Edital de Chamamento nº 07/2021 – Projeto Vivências em conexão. INVESTIMENTO. Deliberação nº 052/2020. Termo de Fomento nº 043/2022. Protocolo 18.661.476-3</t>
  </si>
  <si>
    <t>22000236</t>
  </si>
  <si>
    <t>APAE DE SANTA FE</t>
  </si>
  <si>
    <t>obj 5</t>
  </si>
  <si>
    <t>PGTO PARC. ÚNICA REF. DESPACHO fls. 253/Mov.101 e DESPACHO fls. 310/Mov. 143 PROT. 18.772.577-1 Edital de Chamamento nº 07/2021 – Projeto APAE fortalece. CUSTEIO. Termo de Fomento nº 044/2022. Prot. 18.772.577-1</t>
  </si>
  <si>
    <t>22000237</t>
  </si>
  <si>
    <t>PGTO PARC. ÚNICA REF. DESPACHO fls. 253/Mov.101 e DESPACHO fls. 310/Mov. 143 PROT. 18.772.577-1 Edital de Chamamento nº 07/2021 – Projeto APAE fortalece. INVESTIMENTO. Termo de Fomento nº 044/2022. Prot. 18.772.577-1</t>
  </si>
  <si>
    <t>22000297</t>
  </si>
  <si>
    <t>APAE DE SAO PEDRO DO PARANA</t>
  </si>
  <si>
    <t>PGTO PARC. ÚNICA REF. DESPACHO fls. 271/100 e DESPACHO fls. 330/140 PROT. 18.773.188-7  Edital de Chamamento nº 07/2021 – Projeto Educação para a Vida – Fortalecendo vínculos entre escola, família e comunidade. CUSTEIO. Deliberação:052/2020. Termo de Fomento 046/2022 - Prot. 18.773.188-7.</t>
  </si>
  <si>
    <t>22000298</t>
  </si>
  <si>
    <t>PGTO PARC. ÚNICA REF. DESPACHO fls. 271/100 e DESPACHO fls. 330/140 PROT. 18.773.188-7 Edital de Chamamento nº 07/2021 – Projeto Educação para a Vida – Fortalecendo vínculos entre escola, família e comunidade. INVESTIMENTO. Deliberação:052/2020. Termo de Fomento 046/2022 - Prot. 18.773.188-7.</t>
  </si>
  <si>
    <t>22000291</t>
  </si>
  <si>
    <t>ASSOCIAÇÃO BENEFICENTE DE GOIO</t>
  </si>
  <si>
    <t>obj 3.1</t>
  </si>
  <si>
    <t>PGTO PARC. ÚNICA CONF. DESPACHO fls. 291/Mov.102 e DESPACHO fls. 347/Mov.127 Edital de Chamamento nº 07/2021 – Projeto Buscar sonhos. INVESTIMENTO. Deliberação 052/2020. Termo de Fomento 040/2022. Protocolo 18.944.689-6</t>
  </si>
  <si>
    <t>22000290</t>
  </si>
  <si>
    <t>PGTO PARC. ÚNICA CONF. DESPACHO fls. 291/Mov.102 e DESPACHO fls. 347/Mov.127  Edital de Chamamento nº 07/2021 – Projeto Buscar sonhos. CUSTEIO. Deliberação 052/2020. Termo de Fomento 040/2022. Protocolo 18.944.689-6</t>
  </si>
  <si>
    <t>PGTO NF 3426 REF FEVEREIRO/2022 CENSE LONDRINA 01 PROT. 18.718.643-9 Contrato Administrativo nº 072/2021 - Projeto Arte e Ação – atividades de cultura, esporte e  lazer, em formato de Oficinas e Mostras Culturais presenciais, para adolescentes que cumprem medidasocioeducativa de internação, internação provisória e semiliberdade nos Centros de Socioeducação e Casas de Semiliberdade do Estado do Paraná. Deliberação nº 21/2019 – CEDCA/PR. CP nº 01/2021. Prot.  18.216.196-9</t>
  </si>
  <si>
    <t>PGTO NF 3679  REF MARÇO / 2022 CENSE LONDRINA 01 PROT. 18.718.643-9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</si>
  <si>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 3678  REF ABRIL/2022 CENSE LONDRINA 01 PROT. 18.718.643-9 Contrato Administrativo nº 072/2021 - Projeto Arte e Ação – atividades de cultura, esporte e 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</si>
  <si>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 3574 REF MAIO / 2022 CENSE LONDRINA 01 PROT. 18.718.643-9 Contrato Administrativo nº 072/2021 - Projeto Arte e Ação – atividades de cultura, esporte e lazer, em formato de Oficinas e Mostras Culturais presenciais, para adolescentes que cumprem medida  socioeducativa de internação, internação provisória e semiliberdade nos Centros de Socioeducação e Casas de Semiliberdade do Estado do Paraná. Deliberação nº 21/2019 – CEDCA/PR. CP nº 01/2021. Prot. 18.216.196-9</t>
  </si>
  <si>
    <t>PGTO NF 3665  REF JUNHO / 2022 CENSE LONDRINA 01 PROT. 18.718.643-9 Contrato Administrativo nº 072/2021 - Projeto Arte e Ação – atividades de cultura, esporte e  lazer, em formato de Oficinas e Mostras Culturais presenciais, para adolescentes que cumprem medida  socioeducativa de internação, internação provisória e semiliberdade nos Centros de Socioeducação e Casas de Semiliberdade do Estado do Paraná. Deliberação nº 21/2019 – CEDCA/PR. CP nº 01/2021. Prot. 18.216.196-9</t>
  </si>
  <si>
    <t>PGTO NF 3478 REF MARÇO/2022 CAMPO MOURÃO PROT. 18.717.730-8 -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</si>
  <si>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 3573 REF MAIO / 2022 CAMPO MOURÃO PROT. 18.717.730-8 - 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</si>
  <si>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 3656 REF JUNHO/2022 CAMPO MOURÃO PROT. 18.717.730-8 -  Contrato Administrativo nº 072/2021 - Projeto Arte e Ação – atividades de cultura, esporte e  lazer, em formato de Oficinas e Mostras Culturais presenciais, para adolescentes que cumprem medida  socioeducativa de internação, internação provisória e semiliberdade nos Centros de Socioeducação e Casas de Semiliberdade do Estado do Paraná. Deliberação nº 21/2019 – CEDCA/PR. CP nº 01/2021. Prot. 18.216.196-9</t>
  </si>
  <si>
    <t>PGTO NF 3655 REF JUNHO / 2022 SEMILIBERADE UMUARAMA PROT. 18.723.379-8 - Contrato Administrativo nº 072/2021 - Projeto Arte e Ação – atividades de cultura, esporte e 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</si>
  <si>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PARTE FINAL NF 384190 REF. JAN/2022 DEASE PROT. 19.369.854-9 Contrato Administrativo nº 060/2020 - Execução integral do Programa Estadual de Aprendizagem. Prot. 17.511.488-2</t>
  </si>
  <si>
    <t>PGTO NF 3680 REF FEVEREIRO / 2022 CENSE LONDRINA PRTO. 18.743.311-8 - Contrato Administrativo nº 072/2021 - Projeto Arte e Ação – atividades de cultura, esporte e lazer, em formato de Oficinas e Mostras Culturais presenciais, para adolescentes que cumprem medida  socioeducativa de internação, internação provisória e semiliberdade nos Centros de Socioeducação e Casas de Semiliberdade do Estado do Paraná. Deliberação nº 21/2019 – CEDCA/PR. CP nº 01/2021. Prot. 18.216.196-9</t>
  </si>
  <si>
    <t>PGTO NF 3575 REF MAIO / 2022 CENSE LONDRINA PROT. 18.743.311-8 -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 18.216.196-9</t>
  </si>
  <si>
    <t>PGTO NF 3664 REF JUNHO / 2022 CENSE LONDRINA PROT. 18.743.311-8 Contrato Administrativo nº 072/2021 - Projeto Arte e Ação – atividades de cultura, esporte e lazer, em formato de Oficinas e Mostras Culturais presenciais, para adolescentes que cumprem medidasocioeducativa de internação, internação provisória e semiliberdade nos Centros de Socioeducação e Casas de Semiliberdade do Estado do Paraná. Deliberação nº 21/2019 – CEDCA/PR. CP nº 01/2021. Prot.  18.216.196-9</t>
  </si>
  <si>
    <t>PGTO PARTE INICIAL NF 3480 REF FEVEREIRO/2022 PROT. 18.743.311-8 -  Contrato Administrativo nº 072/2021 - Projeto Arte e Ação – atividades de cultura, esporte e lazer, em formato de Oficinas e Mostras Culturais presenciais, para adolescentes que cumprem medida  socioeducativa de internação, internação provisória e semiliberdade nos Centros de Socioeducação e Casas de Semiliberdade do Estado do Paraná. Deliberação nº 21/2019 – CEDCA/PR. CP nº 01/2021. Prot.  18.216.196-9</t>
  </si>
  <si>
    <t>PGTO PARTE FINAL NF 3480 REF FEVEREIRO/2022 PROT. 18.743.311-8 -  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18.216.196-9</t>
  </si>
  <si>
    <t>PGTO NF 3526 REF ABRIL / 2022 CENSE LONDRINA PROT. 18.743.311-8 -Contrato Administrativo nº 072/2021 - Projeto Arte e Ação – atividades de cultura, esporte elazer, em formato de Oficinas e Mostras Culturais presenciais, para adolescentes que cumprem medidasocioeducativa de internação, internação provisória e semiliberdade nos Centros de Socioeducação eCasas de Semiliberdade do Estado do Paraná. Deliberação nº 21/2019 – CEDCA/PR. CP nº 01/2021. Prot.18.216.196-9</t>
  </si>
  <si>
    <t>22000304</t>
  </si>
  <si>
    <t>GAZIN INDUSTRIA E COMERCIO DE</t>
  </si>
  <si>
    <t>PGTO CONF. DESPACHO nº 207/2022 – SEJUF/DET/CPP REF. 08/2022 PROT. 19.282.276-9 FIA - Deliberação nº 84/2020, 29/2021 – CEDCA/PR – Programa Cartão Futuro Emergencial – PCFE. Protocolo 19.282.276-9.</t>
  </si>
  <si>
    <t>PGTO DESPACHO Nº: 67 C/2022 - SEJUF/DET/CPP REF 07/2022 PROT. 18.979.400-2 FIA - Deliberação nº 84/2020 e 29/2021 - CEDCA/PR - Programa Cartão Futuro Emergencial - PCFE. Prot. 18.979.400-2.</t>
  </si>
  <si>
    <t xml:space="preserve">PGTO DESPACHO Nº:138 B/2022  - SEJUF/DET/CPP REF AGOSTO/22 - FIA - Deliberação nº 84/2020 – CEDCA/PR – Programa Cartão Futuro Emergencial – PCFE. 19.268.687-3. </t>
  </si>
  <si>
    <t>PGTO DESPACHO nº 178 B/2022 – SEJUF/DET/CPP REF. 08/2022 - Deliberação nº 84/2020, 29/2021 – CEDCA/PR – Programa Cartão Futuro Emergencial – PCFE. 19.217.458-9</t>
  </si>
  <si>
    <t>22000371</t>
  </si>
  <si>
    <t>PGTO DESPACHO nº 214/2022 – SEJUF/DET/CPP REF. AGOSTO/2022 - Deliberação nº 84/2020 – CEDCA/PR – Programa Cartão Futuro Emergencial – PCFE. 19.281.491-0.</t>
  </si>
  <si>
    <t>PGTO DESPACHO nº 130 B/2022 – SEJUF/DET/CPP REF. AGO/2022 PROT. 19.215.238-0 - Deliberação nº 84/2020, 29/2021 – CEDCA/PR – Programa Cartão Futuro Emergencial – PCFE Protocolo 19.215.238-0.</t>
  </si>
  <si>
    <t>22000352</t>
  </si>
  <si>
    <t>KADESH EQUIPAMENTOS PROFISSION</t>
  </si>
  <si>
    <t>PGTO DESPACHO nº 213/2022 – SEJUF/DET/CPP REF. ABRIL A JUNHO/2022 PROT. 19.103.347-7 - Deliberação nº 84/2020, 65/2020 – CEDCA/PR – Programa Cartão Futuro Emergencial – PCFE. 19.103.347-7.</t>
  </si>
  <si>
    <t>22000353</t>
  </si>
  <si>
    <t>PGTO DESPACHO nº 213/2022 – SEJUF/DET/CPP REF. MARÇO A AGOSTO/2022 PROT. 19.103.347-7 - Deliberação nº 84/2020, 65/2020 – CEDCA/PR -  Programa Cartão Futuro – PCF. 19.103.347-7.</t>
  </si>
  <si>
    <t>PGTO DESPACHO nº 213/2022 – SEJUF/DET/CPP REF. MARÇO A MAIO/2022 PROT. 19.103.347-7 - Deliberação nº 84/2020, 65/2020 – CEDCA/PR -  Programa Cartão Futuro – PCF. 19.103.347-7.</t>
  </si>
  <si>
    <t>22000277</t>
  </si>
  <si>
    <t>APAE DE BELA VISTA DA CAROBA</t>
  </si>
  <si>
    <t>PGTO PARC. ÚNICA REF. DESPACHO fls. 187/Mov.82 e DESPACHO fls.246/Mov.128 Edital de Chamamento nº 07/2021 – Projeto Aprender brincando com uma nova ferramenta tecnológica. Deliberação n 052/2020. INVESTIMENTO. Termo de Fomento 031/2022. Protocolo 18.950.496-9.</t>
  </si>
  <si>
    <t>PGTO  DESPACHO 01 FLS (124) AGOSTO/2022 - .Deliberação nº 65/2020 e 029/2021 – CEDCA/PR – Programa Cartão Futuro. Prot. 18.890.783-0</t>
  </si>
  <si>
    <t>22000378</t>
  </si>
  <si>
    <t>CHAPEARIA NOROESTE LTDA</t>
  </si>
  <si>
    <t>PGTO CONFORME DESPACHO 216/2022 FLS 70 AGOSTO / 2022  - Deliberação nº 84/2020, 29/2021 – CEDCA/PR – Programa Cartão Futuro Emergencial – PCFE. Prot. 19.335.042-9.</t>
  </si>
  <si>
    <t>22000383</t>
  </si>
  <si>
    <t>MASAMI MOTORS LTDA</t>
  </si>
  <si>
    <t>PGTO CONFORME DESPACHO 212/2022 FLS 79 REF AGOSTO/2022 - Deliberação nº 84/2020, 29/2021 – CEDCA/PR – Programa Cartão Futuro Emergencial – PCFE. 19.337.572-3.</t>
  </si>
  <si>
    <t>22000381</t>
  </si>
  <si>
    <t>LOGMIL TRANSPORTES LTDA</t>
  </si>
  <si>
    <t>PGTO CONFORME DESPACHO 215/2022 FLS 91  REF AGOSTO/2022 - Deliberação nº 84/2020, 29/2021 – CEDCA/PR – Programa Cartão Futuro Emergencial – PCFE. Prot. 19.331.707-3.</t>
  </si>
  <si>
    <t>PGTO REF. DESPACHO No. 100 B/2022 - SEJUF/DET/CPP REF. JULHO/2022 e AGOSTO/2022 - Deliberação nº 84/2020, 29/2021 – CEDCA/PR – Programa Cartão Futuro Emergencial – PCFE. Prot. 19.082.489-6.</t>
  </si>
  <si>
    <t>PGTO REF. DESPACHO No. 100 B/2022 - SEJUF/DET/CPP REF. JULHO/2022 - Deliberação nº 84/2020, 29/2021 – CEDCA/PR – Programa Cartão Futuro Emergencial – PCFE. Prot. 19.082.489-6.</t>
  </si>
  <si>
    <t>22000350</t>
  </si>
  <si>
    <t>PGTO DESPACHO Nº: 211/2022– SEJUF/DET/CPP REF AGO/2022 FIA - Deliberação nº 84/2020, 29/2021 – CEDCA/PR – Programa Cartão Futuro Emergencial – PCFE. 19.289.238-4.</t>
  </si>
  <si>
    <t>22000395</t>
  </si>
  <si>
    <t>MULTILIT INDUSTRIA E COMERCIO</t>
  </si>
  <si>
    <t xml:space="preserve">PGTO DESPACHO 219/2022/SEJUF/DET/CPP REF. 08/2022 Deliberação nº 84/2020, 29/2021 – CEDCA/PR – Programa Cartão Futuro Emergencial – PCFE. PROT. 19.345.891-2. </t>
  </si>
  <si>
    <t>22000190</t>
  </si>
  <si>
    <t>111/2014</t>
  </si>
  <si>
    <t>PGTO NF 306 12º MEDICAÇÃO - PI. 18.209.290-8 - 4º TERMO ADITIVO AO CA. 0661/2020 GMS - CONSTRUÇÃO DA CASA SEMILIBERDADE FEMININA DE CURITIBA - TCTF nº 020/2022.. Deliberação nº 111/2014 – CEDCA. - CP 0086/2020 GMS - MCO. 22000006.</t>
  </si>
  <si>
    <t>PAGTO ATENDER DESPACHO 881/2022-DAS/SEJUF – REF. JULHO 2022 -   Bolsa Agente de Cidadania vinculados ao Programa Centros da Juventude. Em complemento ao Empenho 22000011. Prot. 18.600.298-9</t>
  </si>
  <si>
    <t>PGTO DESPACHO nº 24 – D /2022 – SEJUF/DET/CPP REF. 08/2022 PROT. 18.956.744-8 Deliberação nº 65/2020 e 29/2021 - CEDCA/PR - Programa Cartão Futuro - PCF. Prot. 18.956.744-8.</t>
  </si>
  <si>
    <t>22000394</t>
  </si>
  <si>
    <t>ESCOLA  ARNALDO JANSSEN</t>
  </si>
  <si>
    <t>PGTO DESPACHO nº 218/2022 – SEJUF/DET/CPP REF. 08/2022 PROT. 19.347.570-1  Deliberação nº 84/2020, 29/2021 – CEDCA/PR – Programa Cartão Futuro Emergencial – PCFE. Prot. 19.347.570-1.</t>
  </si>
  <si>
    <t>PGTO NF 2022288 REF. 07/2022 CENSE JOANA RICHA PROT. 18.662.816-0 Contrato Administrativo nº 064/2020 - Contratação de empresa especializada para prestação de serviços, não contínuos para a execução do Projeto Karatê nas Unidades Socioeducativas. 15.794.014-7</t>
  </si>
  <si>
    <t>PGTO NF 2022251 REF. 06/2022 CENSE JOANA RICHA PROT. 18.662.816-0 Contrato Administrativo nº 064/2020 - Contratação de empresa especializada para prestação de serviços, não contínuos para a execução do Projeto Karatê nas Unidades Socioeducativas. 15.794.014-7</t>
  </si>
  <si>
    <t>PGTO NF 2022168 REF. 04/2022 CENSE JOANA RICHA PROT. 18.662.816-0 Contrato Administrativo nº 064/2020 - Contratação de empresa especializada para prestação de serviços, não contínuos para a execução do Projeto Karatê nas Unidades Socioeducativas. 15.794.014-7</t>
  </si>
  <si>
    <t>PGTO NF 2022199 REF. 05/2022 CENSE JOANA RICHA PROT. 18.662.816-0 Contrato Administrativo nº 064/2020 - Contratação de empresa especializada para prestação de serviços, não contínuos para a execução do Projeto Karatê nas Unidades Socioeducativas. 15.794.014-7</t>
  </si>
  <si>
    <t>PGTO NF 2022201 REF. 05/2022 CENSE SÃO FRANCISCO PROT. 18.657.297-1 Contrato Administrativo nº 064/2020 - Contratação de empresa especializada para prestação de serviços, não contínuos para a execução do Projeto Karatê nas Unidades Socioeducativas. 15.794.014-7</t>
  </si>
  <si>
    <t>PGTO NF 2022271 REF. 06/2022 CENSE SÃO FRANCISCO PROT. 18.657.297-1 Contrato Administrativo nº 064/2020 - Contratação de empresa especializada para prestação de serviços, não contínuos para a execução do Projeto Karatê nas Unidades Socioeducativas. 15.794.014-7</t>
  </si>
  <si>
    <t xml:space="preserve">PGTO NF 2022105 REF. 03/2022 SEMI MASCULINO CURITIBA PROT. 18.792.748-0 Contrato Administrativo nº 064/2020 - Contratação de empresa especializada para prestação de serviços, não contínuos para a execução do Projeto Karatê nas Unidades Socioeducativas.15.794.014-7 </t>
  </si>
  <si>
    <t>PGTO NF 2022165 REF. 04/2022 SEMI MASCULINO CURITIBA PROT. 18.792.748-0 Contrato Administrativo nº 064/2020 - Contratação de empresa especializada para prestação de serviços, não contínuos para a execução do Projeto Karatê nas Unidades Socioeducativas. 15.794.014-7</t>
  </si>
  <si>
    <t>PGTO NF 2022196 REF.05/2022 SEMI MASCULINO CURITIBA PROT. 18.792.748-0 Contrato Administrativo nº 064/2020 - Contratação de empresa especializada para prestação de serviços, não contínuos para a execução do Projeto Karatê nas Unidades Socioeducativas. 15.794.014-7</t>
  </si>
  <si>
    <t>PGTO NF 2022248 REF. 06/2022 SEMI MASCULINO CURITIBA PROT. 18.792.748-0 Contrato Administrativo nº 064/2020 - Contratação de empresa especializada para prestação de serviços, não contínuos para a execução do Projeto Karatê nas Unidades Socioeducativas. 15.794.014-7</t>
  </si>
  <si>
    <t>PGTO NF 2022300 REF. 07/2022 SEMI MASCULINO CURITIBA PROT. 18.792.748-0  Contrato Administrativo nº 064/2020 - Contratação de empresa especializada para prestação de serviços, não contínuos para a execução do Projeto Karatê nas Unidades Socioeducativas. 15.794.014-7</t>
  </si>
  <si>
    <t>PGTO NF 2022167 REF. 04/2022 CENSE CURITIBA PROT. 18.778.960-5 Contrato Administrativo nº 064/2020 - Contratação de empresa especializada para prestação de serviços, não contínuos para a execução do Projeto Karatê nas Unidades Socioeducativas. 15.794.014-7</t>
  </si>
  <si>
    <t>PGTO NF 2022198 REF. 05/2022 CENSE CURITIBA PROT. 18.778.960-5 Contrato Administrativo nº 064/2020 - Contratação de empresa especializada para prestação de serviços, não contínuos para a execução do Projeto Karatê nas Unidades Socioeducativas. 15.794.014-7</t>
  </si>
  <si>
    <t>PGTO NF 2022250 REF. 06/2022 CENSE CURITIBA PROT. 18.778.960-5 Contrato Administrativo nº 064/2020 - Contratação de empresa especializada para prestação de serviços, não contínuos para a execução do Projeto Karatê nas Unidades Socioeducativas. 15.794.014-7</t>
  </si>
  <si>
    <t>PGTO NF 2022279 REF. 07/2022 CENSE CURITIBA PROT. 18.778.960-5 Contrato Administrativo nº 064/2020 - Contratação de empresa especializada para prestação de serviços, não contínuos para a execução do Projeto Karatê nas Unidades Socioeducativas. 15.794.014-7</t>
  </si>
  <si>
    <t xml:space="preserve">PGTO DESPACHO nº 219/2022 – SEJUF/DET/CPP REF. 08/2022 PROT. 19.345.891-2 Deliberação nº 84/2020, 29/2021 – CEDCA/PR – Programa Cartão Futuro Emergencial – PCFE. Prot 19.345.891-2. </t>
  </si>
  <si>
    <t>PGTO NF 2022159 REF. 04/2022 CENSE MARINGÁ PROT. 18.656.134-1 Contrato Administrativo nº 064/2020 - Contratação de empresa especializada para prestação de serviços, não contínuos para a execução do Projeto Karatê nas Unidades Socioeducativas. 15.794.014-7</t>
  </si>
  <si>
    <t>PGTO NF 2022210 REF. 05/2022 CENSE MARINGÁ PROT. 18.656.134-1 Contrato Administrativo nº 064/2020 - Contratação de empresa especializada para prestação de serviços, não contínuos para a execução do Projeto Karatê nas Unidades Socioeducativas. 15.794.014-7</t>
  </si>
  <si>
    <t>PGTO NF 2022242 REF. 06/2022 CENSE MARINGÁ PROT. 18.656.134-Contrato Administrativo nº 064/2020 - Contratação de empresa especializada para prestação de serviços, não contínuos para a execução do Projeto Karatê nas Unidades Socioeducativas. 15.794.014-7</t>
  </si>
  <si>
    <t>PGTO NF 2022309 REF. 07/2022 CENSE MARINGÁ PROT. 18.656.134-1 Contrato Administrativo nº 064/2020 - Contratação de empresa especializada para prestação de serviços, não contínuos para a execução do Projeto Karatê nas Unidades Socioeducativas. 15.794.014-7</t>
  </si>
  <si>
    <t>PGTO NF 2022157 REF. 04/2022 CENSE LONDRINA I PROT. 18.664.204-0 Contrato Administrativo nº 064/2020 - Contratação de empresa especializada para prestação de serviços, não contínuos para a execução do Projeto Karatê nas Unidades Socioeducativas. 15.794.014-7</t>
  </si>
  <si>
    <t>PGTO DESPACHO nº 88 C/2022 – SEJUF/DET/CPP REF. 08/2022 - Deliberação nº 65/2020 e 29/2021 - CEDCA - Programa Cartão Futuro. Prot. 18.914.972-7.</t>
  </si>
  <si>
    <t>PGTO NF 2022235 REF. 05/2022 CENSE LONDRINA I PROT. 18.664.204-0 Contrato Administrativo nº 064/2020 - Contratação de empresa especializada para prestação de serviços, não contínuos para a execução do Projeto Karatê nas Unidades Socioeducativas. 15.794.014-7</t>
  </si>
  <si>
    <t>PGTO NF 2022284 REF. 07/2022 CENSE LONDRINA I PROT. 18.664.204-0 Contrato Administrativo nº 064/2020 - Contratação de empresa especializada para prestação de serviços, não contínuos para a execução do Projeto Karatê nas Unidades Socioeducativas. 15.794.014-7</t>
  </si>
  <si>
    <t>PGTO NF 22240 REF. 06/2022 CENSE LONDRINA I PROT. 18.664.20-0 Contrato Administrativo nº 064/2020 - Contratação de empresa especializada para prestação de serviços, não contínuos para a execução do Projeto Karatê nas Unidades Socioeducativas. 15.794.014-7</t>
  </si>
  <si>
    <t>22000310</t>
  </si>
  <si>
    <t>PGTO DESPACHO nº 220/2022 – SEJUF/DET/CPP REF. 08/2022 FIA - Deliberação nº 84/2020 – CEDCA/PR – Programa Cartão Futuro Emergencial – PCFE. 19.278.040-3</t>
  </si>
  <si>
    <t>22000317</t>
  </si>
  <si>
    <t>ASSOCIACAO DE PROT A MAT E A I</t>
  </si>
  <si>
    <t>PGTO REF. DESPACHO Fls.297/Mov.103 e DESPACHO Fls. 337/Mov.122 prot. 18.708.451-2 Edital de Chamamento nº 07/2021 – Projeto Encurtando “as distâncias” em meio a necessidade do distanciamento social. CUSTEIO - Deliberação 071/2021. Termo de Fomento 047/2022. 18.708.451-2</t>
  </si>
  <si>
    <t>22000318</t>
  </si>
  <si>
    <t xml:space="preserve">PGTO REF. DESPACHO Fls.297/Mov.103 e DESPACHO Fls.337/Mov.122 PROT. 18.708.451-2  Edital de Chamamento nº 07/2021 – Projeto Encurtando “as distâncias” em meio a necessidade do distanciamento social. INVESTIMENTO. Deliberação 071/2021. Termo de Fomento 047/2022. 18.708.451-2.  </t>
  </si>
  <si>
    <t>22000321</t>
  </si>
  <si>
    <t>APAE DE LOBATO</t>
  </si>
  <si>
    <t>PGTO REF. DESPACHO Fls. 195/Mov.95 e DESPACHO Fls.239/Mov.122 PROT. 18.698.529-0 Edital de Chamamento nº 07/2021 – Projeto Fortalecimento de vínculos. Deliberação 071/2021 - CEDCA/PR. CUSTEIO. Termo de Fomento 049/2022 - 18.698.529-0.</t>
  </si>
  <si>
    <t>22000322</t>
  </si>
  <si>
    <t>PGTO REF. DESPACHO Fls. 195/Mov.95 e DESPACHO Fls. 239/Mov.122 PROT. 18.698.529-0 Edital de Chamamento nº 07/2021 – Projeto Fortalecimento de vínculos. Deliberação 071/2021 -CEDCA/PR. INVESTIMENTO. Termo de Fomento 049/2022 - 18.698.529-0.</t>
  </si>
  <si>
    <t>22000323</t>
  </si>
  <si>
    <t>SOFTMARKETING COMUNICACAO E IN</t>
  </si>
  <si>
    <t>PGTO  DESPACHO nº 168/2022 – SEJUF/DET/CPP REF. 08/2022 - Deliberação nº 84/2020 – CEDCA/PR – Programa Cartão Futuro Emergencial – PCFE. 19.265.577-3</t>
  </si>
  <si>
    <t>PGTO NF 202200000000477 CENSE TOLEDO PROT. 18.743.587-0 Contrato Administrativo nº 073/2021 -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18.216.221-3</t>
  </si>
  <si>
    <t>PGTO NF 202200000000481 CENSE CASCAVEL I PROT. 18.687.343-2 Contrato Administrativo nº 073/2021 -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Prot.18.216.221-3</t>
  </si>
  <si>
    <t>22000349</t>
  </si>
  <si>
    <t>ADMINISTRADORA DE CONSORCIO NA</t>
  </si>
  <si>
    <t>PGTO CONF. DESPACHO nº 209/2022 – SEJUF/DET/CPP REF. 08/2022 PROT. 19.283.976-9 FIA - Deliberação nº 84/2020, 29/2021 – CEDCA/PR – Programa Cartão Futuro Emergencial – PCFE. 19.283.976-9.</t>
  </si>
  <si>
    <t>22000295</t>
  </si>
  <si>
    <t>APAE DE IPIRANGA</t>
  </si>
  <si>
    <t>PGTO PARC. ÚNICA REF. DESPACHO fls. 228/Mov.101 e DESPACHO fls. 288/Mov.145 Edital de Chamamento 07/2021 - Projeto Conexão Social. Custeio. Termo de Fomento 045/2022. PROT. 18.876.856-3.</t>
  </si>
  <si>
    <t>22000296</t>
  </si>
  <si>
    <t>PGTO PARC. ÚNICA REF. DESPACHO fls. 228/Mov.101 e DESPACHO fls. 288/Mov.145 Edital de Chamamento 07/2021 - Projeto Conexão Social. Investimento. Termo de Fomento 045/2022. PROT. 18.876.856-3.</t>
  </si>
  <si>
    <t>22000372</t>
  </si>
  <si>
    <t>GAZIN INDUSTRIA DE COLCHOES LT</t>
  </si>
  <si>
    <t>PGTO CONFORME DESPACHO 217/2022 FLS 473 REF AGOSTO/2022 - Deliberação nº 84/2020, 29/2021 – CEDCA/PR – Programa Cartão Futuro Emergencial – PCFE. 19.296.124-6.</t>
  </si>
  <si>
    <t>22000325</t>
  </si>
  <si>
    <t>PGTO DESPACHO Fls. 195/Mov.107 e DESPACHO Fls.229/Mov.126 PROT. 18.684.223-5  Edital de Chamamento nº 07/2021 – Projeto Psicologia na Apofilab para promover Sorrisos. Deliberação 071/2021/CEDCA/PR. Termo de Fomento 051/2022. 18.684.223-5.</t>
  </si>
  <si>
    <t>21000074</t>
  </si>
  <si>
    <t>PAULO ZUAN BENEDETTI CHENSO AR</t>
  </si>
  <si>
    <t>PG NF 40 E 50 - PD 18.970.291-4 - CT 2300/2021 - Projetos Arquitetônico e Complementares Conselho Tutelar de Imbituva. PI.16.479.435-0.</t>
  </si>
  <si>
    <t>21000067</t>
  </si>
  <si>
    <t>PG NF 39 - PD 18.970.282-5 - TCTF 009/2021 - Contratação  de  Projetos  Arquitetônico  e  Complementares  Executivos  de Implantação do Projeto Padrão do Conselho Tutelar de Cascavel. Prot. 16.745.671-5 -CP 0012/2021 GMS - MCO 21000029.</t>
  </si>
  <si>
    <t>22000315</t>
  </si>
  <si>
    <t>PATRONATO SANTO ANTONIO</t>
  </si>
  <si>
    <t>PGTO DESPACHO Fls. 241/Mov. 94 e DESPACHO Fls. 273/Mov.114 PROT. 18.921.197-0 Edital de Chamamento nº 07/2021 – Projeto Construindo caminhos para a cidadania. Deliberação n 052/2020. CUSTEIO. Termo de Fomento 055/2022. Protocolo 18.921.197-0</t>
  </si>
  <si>
    <t>22000316</t>
  </si>
  <si>
    <t>PGTO DESPACHO Fls. 241/Mov.94 e DESPACHO Fls. 273/Mov. 114 PROT. 18.921.197-0  Edital de Chamamento nº 07/2021 – Projeto Construindo caminhos para a cidadania. Deliberação n 052/2020. INVESTIMENTO. Termo de Fomento 055/2022. Protocolo 18.921.197-0</t>
  </si>
  <si>
    <t>22000326</t>
  </si>
  <si>
    <t>INSTITUTO BOURBON DE RESPONSAB</t>
  </si>
  <si>
    <t>PGTO DESPACHO Fls.334/Mov.86 e DESPACHO Fls.363/Mov.103 PROT. 18.855.566-0  Edital de Chamamento nº 07/2021 – Projeto Criança e adolescente em desenvolvimento. CUSTEIO. Deliberação nº 052/2020. Termo de Fomento 053/2022. Protocolo 18.885.566-0.</t>
  </si>
  <si>
    <t>22000327</t>
  </si>
  <si>
    <t>PGTO DESPACHO Fls.334/Mov.86 e DESPACHO Fls.363/Mov.103 PROT. 18.855.566-0 Edital de Chamamento nº 07/2021 – Projeto Criança e adolescente em desenvolvimento. INVESTIMENTO. Deliberação nº 052/2020. Termo de Fomento 053/2022. Protocolo 18.885.566-0</t>
  </si>
  <si>
    <t>22000324</t>
  </si>
  <si>
    <t>APAE DE PINHAL DE SAO BENTO</t>
  </si>
  <si>
    <t>PGTO DESPACHO Fls.186/Mov.78 e DESPACHO Fls. 218/Mov.96 PROT. 18.416.820-0 Edital de Chamamento nº 07/2021 – Projeto Promovendo Qualidade de Vida, Acessibilidade e Bem Estar Pós COVID. Investimento. Termo de Fomento 050/2022. Prot. 18.416.820-0.</t>
  </si>
  <si>
    <t>22000328</t>
  </si>
  <si>
    <t>LAR PRESERVAÇÃO DA VIDA</t>
  </si>
  <si>
    <t>obj 2.1</t>
  </si>
  <si>
    <t>PGTO DESPACHO Fls.242/Mov.105 e DESPACHO Fls.275/Mov.125 PROT. 18.797.891-2  Edital de Chamamento nº 07/2021 – Projeto Amparando vidas. CUSTEIO. Termo de Fomento 054/2022. Prot. 18.797.891-2</t>
  </si>
  <si>
    <t>21000069</t>
  </si>
  <si>
    <t>PG NF 41 - PD 19.147.592-5 - TCTF 009/2021 - Contratação  de  Projetos  Arquitetônico  e  Complementares  Executivos  de Implantação do Projeto Padrão do Conselho Tutelar de Jaguariaiva. Prot. 16.745.755-0, CP 0016/2021 GMS - MCO. 21000030.</t>
  </si>
  <si>
    <t>22000331</t>
  </si>
  <si>
    <t>ASSOCIACAO REVIVER DOWN</t>
  </si>
  <si>
    <t>PGTO DESPACHO Fls. 303/Mov.90 e DESPACHO Fls. 330/Mov.106 PROT. 18.899.359-1  Edital de Chamamento nº 07/2021 – Projeto Impulso – Arte de Conviver. Deliberação nº 052/2020. CUSTEIO. Termo de Fomento 058/2022. Protocolo 18.899.359-1</t>
  </si>
  <si>
    <t>22000337</t>
  </si>
  <si>
    <t>APAE DE NOVA LONDRINA</t>
  </si>
  <si>
    <t>PGTO DESPACHO Fls. 263/Mov.104 e DESPACHO Fls.314/Mov.125 PROT. 18.854.920-9 Edital de Chamamento nº 07/2021 – Projeto Promovendo a Habilitação, Reabilitação e Inclusão da Pessoa com Deficiência e suas Famílias à Vida Comunitária e a Defesa de Direitos. Custeio - Termo de Fomento 062/2022. Prot. 18.854.920-9.</t>
  </si>
  <si>
    <t>22000338</t>
  </si>
  <si>
    <t>PGTO DESPACHO Fls. 263/Mov.104 e DESPACHO Fls. 314/Mov.125 PROT. 18.854.920-9 Edital de Chamamento nº 07/2021 – Projeto Promovendo a Habilitação, Reabilitação e Inclusão da Pessoa com Deficiência e suas Famílias à Vida Comunitária e a Defesa de Direitos. Investimento - Termo de Fomento 062/2022. Prot. 18.854.920-9.</t>
  </si>
  <si>
    <t>22000332</t>
  </si>
  <si>
    <t>APAE DE LUPIANOPOLIS</t>
  </si>
  <si>
    <t>PGTO DESPACHO Fls.301/Mov.81 e DESPCHAO Fls.351/Mov.102 PROT. 18.809.185-7 Edital de Chamamento Público nº 007/2021 - Projeto Construindo Saberes. Custeio. Termo de Fomento 059/2022.  Prot. 18.809.185-7.</t>
  </si>
  <si>
    <t>22000313</t>
  </si>
  <si>
    <t>ASSOCIACAO INICIATIVA CULTURAL</t>
  </si>
  <si>
    <t>PGTO REF. DESPACHO Fls.542/Mov.96 e DESPACHO Fls.583/Mov.125 PROT. 18.885.672-1 Edital de Chamamento nº 07/2021 – Projeto Reaprendendo aprendo. CUSTEIO. Deliberação nº 052/2020. Termo de Fomento 052/2022. Prot. 18.885.672-1.</t>
  </si>
  <si>
    <t>22000314</t>
  </si>
  <si>
    <t>PGTO REF. DESPACHO Fls.542/Mov.96 e DESPACHO Fls.583/Mov.125 PROT. 18.885.672-1 Edital de Chamamento nº 07/2021 – Projeto Reaprendendo aprendo. INVESTIMENTO. Deliberação nº 052/2020. Termo de Fomento 052/2022. Prot. 18.885.672-1.</t>
  </si>
  <si>
    <t>22000319</t>
  </si>
  <si>
    <t>INSTITUTO TERRINHA CULTURAL</t>
  </si>
  <si>
    <t>PGTO REF. DESPACHO Fls. 230/Mov.83 e DESPACHO Fls.264/Mov.104 PROTOCO 18.885.593-8 Edital de Chamamento nº 07/2021 – Projeto Pinheiro das artes. Deliberação nº 052/2020/CEDCA/PR. CUSTEIO. Termo de Fomento 056/2022. Protocolo 18.885.593-8</t>
  </si>
  <si>
    <t>22000320</t>
  </si>
  <si>
    <t>PGTO REF. DESPACHO Fls. 230/Mov.83 e DESPACHO Fls.264/Mov.104 PROTOCO 18.885.593-8  Edital de Chamamento nº 07/2021 – Projeto Pinheiro das artes. Deliberação nº 052/2020/CEDCA/PR.  INVESTIMENTO. Termo de Fomento 056/2022. Protocolo 18.885.593-8</t>
  </si>
  <si>
    <t>22000336</t>
  </si>
  <si>
    <t>EDHUCCA ESCOLA DE DESENVOLVIME</t>
  </si>
  <si>
    <t>PGTO DESPACHO Fls. 355/Mov.82 e DESPACHO Fls. 388/Mov.101 PROT. 18.854.989-6 Edital de Chamamento nº 07/2021 – Projeto Sociabilização – Serviço de convivência e fortalecimento de vínculos. Deliberação n 052/2020. INVESTIMENTO. Termo de Fomento 061/2022. Protocolo 18.854.989-6</t>
  </si>
  <si>
    <t>22000335</t>
  </si>
  <si>
    <t>PGTO DESPACHO Fls. 355/Mov.82 e DESPACHO Fls. 388/Mov.101 PROT. 18.854.989-6 Edital de Chamamento nº 07/2021 – Projeto Sociabilização – Serviço de convivência e fortalecimento de vínculos. Deliberação n 052/2020. CUSTEIO. Termo de Fomento 061/2022. Protocolo 18.854.989-6</t>
  </si>
  <si>
    <t>22000339</t>
  </si>
  <si>
    <t>ASSOCIACAO REFUGIO</t>
  </si>
  <si>
    <t>PGTO DESPACHO Fls.412/Mov.108 e DESPACHO Fls.441/Mov.126 PROT. 18.839.060-9   Edital de Chamamento nº 07/2021 – Projeto SCFV Refúgio. Deliberação n 052/2020. CUSTEIO. Termo de Fomento 063/2022. Protocolo 18.839.060-9</t>
  </si>
  <si>
    <t>22000359</t>
  </si>
  <si>
    <t>ASSOCIAÇÃO MAESTRO ESPORTE CLU</t>
  </si>
  <si>
    <t>PGTO DESPACHO Fls.392/Mov.127 e DESPACHO Fls.421/Mov.145 PROT. 18.805.324-6 Edital de Chamamento 007/2021 - Projeto Maestro da Bola - Inclusão através do Esporte - Núcleo Capão da Imbuia. Custeio. Termo de Fomento 64/2022.Prot. 18.805.324-6.Em substituição ao empenho 22000340.</t>
  </si>
  <si>
    <t>22000370</t>
  </si>
  <si>
    <t>PGTO DESPACHO nº 222/2022 – SEJUF/DET/CPP REF. 08/2022 FIA - Deliberação nº 84/2020, 29/2021 – CEDCA/PR – Programa Cartão Futuro Emergencial – PCFE. 19.284.187-9.</t>
  </si>
  <si>
    <t>PG NF 309 - 11ª MED - PD 19.387.942-0 - Construção da Casa de Semiliberdade Feminina de Curitiba - CP nº 0086/2020. TCTF 009/2021, PI.15.794.451-7 - MCO 21000010.</t>
  </si>
  <si>
    <t>22000485</t>
  </si>
  <si>
    <t>CENT. DE EDU. INFANTIL CASA DE</t>
  </si>
  <si>
    <t>PGTO REF. DESPACHO Fls. 314/Mov.97 e DESPACHO Fls.365/Mov.125 PROT. 18.416.868-5  Edital de Chamamento nº 07/2021 – Associação Beneditina da Providência – ABENP – Projeto Semeador. CUSTEIO - Termo de Fomento 060/2022. Protocolo 18.416.868-5.</t>
  </si>
  <si>
    <t>22000486</t>
  </si>
  <si>
    <t>PGTO REF. DESPACHO Fls. 314/Mov.97 e DESPACHO Fls.365/125 PROT. 18.416.868-5 Edital de Chamamento nº 07/2021 – Associação Beneditina da Providência – ABENP – Projeto Semeador. INVESTIMENTO - Termo de Fomento 060/2022. Protocolo 18.416.868-5.</t>
  </si>
  <si>
    <t>22000376</t>
  </si>
  <si>
    <t>PGTO DESPACHO nº 221/2022 – SEJUF/DET/CPP REF. 08/2022 FIA -  Deliberação nº 84/2020 – CEDCA/PR – Programa Cartão Futuro Emergencial – PCFE. 19.330.694-2.</t>
  </si>
  <si>
    <t>PGTO DESPACHO nº 177 B/2022 – SEJUF/DET/CPP REF. AGO/2022 - Deliberação nº 84/2020 – CEDCA/PR – Programa Cartão Futuro Emergencial – PCFE. 19.278.867-6</t>
  </si>
  <si>
    <t>PGTO DESPACHO Nº: 129 B/2022 - SEJUF/DET/CPP REF AGOSTO/2022  FIA - Deliberação nº 84/2020 e 29/2021 – CEDCA/PR – Programa Cartão Futuro Emergencial – PCFE. 19.188.329-2.</t>
  </si>
  <si>
    <t>PGTO DESPACHO Nº:166/2022 SEJUF/DET/CPP REF 08/2022 FIA - Deliberação nº 84/2020, 29/2021 – CEDCA/PR – Programa Cartão Futuro Emergencial – PCFE. 19.288.223-0.</t>
  </si>
  <si>
    <t>22000396</t>
  </si>
  <si>
    <t>PGTO DESPACHO nº 203/2022 – SEJUF/DET/CPP REF. AGO/2022 PROT. 19.344.918-2 - Deliberação nº 84/2020, 29/2021 – CEDCA/PR – Programa Cartão Futuro Emergencial – PCFE. Prot. 19.344.91802.</t>
  </si>
  <si>
    <t>22000355</t>
  </si>
  <si>
    <t>ASSOC. BENEDITINA DA PROVINCIA</t>
  </si>
  <si>
    <t>PGTO REF. DESPACHO Fls.317/Mov.90 e DESPACHO Fls.364/Mov.124  PROT. 18.952.078-6 Edital de Chamamento nº 07/2021 – Projeto PAC Sempre juntos. CUSTEIO. Deliberação n 052/2020. Termo de Fomento 066/2022. Protocolo 18.952.078-6</t>
  </si>
  <si>
    <t>22000356</t>
  </si>
  <si>
    <t>PGTO REF. DESPACHO Fls.317/Mov.90 e DESPACHO Fls.364/Mov.124  PROT. 18.952.078-6 Edital de Chamamento nº 07/2021 – Projeto PAC Sempre juntos. INVESTIMENTO. Deliberação n 052/2020. Termo de Fomento 066/2022. Protocolo 18.952.078-6.</t>
  </si>
  <si>
    <t>22000345</t>
  </si>
  <si>
    <t>C.AMP.MENOR NS.SRA.MT. CLARO D</t>
  </si>
  <si>
    <t>PGTO REF. DESPACHO FLS. 392/MOV.106 e DESPACHO FLS. 430/MOV. 129 PROT. 18.921.103-1 Edital de Chamamento nº 07/2021 – Projeto Garantindo direitos transforma-se o futuro. Deliberação n 052/2020. CUSTEIO. Protocolo 18.921.103-1. Termo de Fomento nº 067/2022.</t>
  </si>
  <si>
    <t>22000347</t>
  </si>
  <si>
    <t>PGTO REF. DESPACHO FLS. 236/MOV125 e DESPACHO FLS. 267/MOV.144 PROT. 18.764.986-4 Edital de Chamamento nº 07/2021 – Projeto Serviço Social na garantia do direito das crianças e adolescentes com fissura labiopalatal. CUSTEIO. Termo de Fomento nº 068/2022. Prot. 18.764.986-2</t>
  </si>
  <si>
    <t>22000348</t>
  </si>
  <si>
    <t>PGTO REF. DESPACHO FLS. 236/MOV.125 e DESPACHO FLS. 267/MOV.144 PROT. 18.764.986-4 Edital de Chamamento nº 07/2021 – Projeto Serviço Social na garantia do direito das crianças e adolescentes com fissura labiopalatal. INVESTIMENTO. Termo de Fomento nº 068/2022. Prot. 18.764.986-2</t>
  </si>
  <si>
    <t>22000399</t>
  </si>
  <si>
    <t>CENTRO DE APOIO E INT. SOCIAL</t>
  </si>
  <si>
    <t>PGTO REF. DESPACHO FLS. 218/MOV.93 e DESPACHO FLS.247/MOV.112 PROT. 18.609.914-1 Edital de Chamamento nº 07/2021 – Projeto Aquisição de Materiais de Consumo. Deliberação nº 052/2020. CUSTEIO. Termo de Fomento nº 074/2022. Protocolo 18.609.914-1.</t>
  </si>
  <si>
    <t>22000405</t>
  </si>
  <si>
    <t>APAE DE JESUITAS</t>
  </si>
  <si>
    <t>PGTO REF. DESPACHO FLS.225/MOV.76 e DESPACHO FLS. 282/MOV.120 PROT. 18.809.108-3 Edital de Chamamento nº 07/2021 – Projeto Bem vindo em minha casa. Deliberação n 052/2020. INVESTIMENTO. Termo de Fomento 075/2022. Protocolo 18.809.108-3</t>
  </si>
  <si>
    <t>22000329</t>
  </si>
  <si>
    <t>ESC DE FUTEBOL PAIS E AMIGOS D</t>
  </si>
  <si>
    <t>PGTO CONF. DESPACHO FLS. 192/MOV.101 e DESPACHO FLS. 237/MOV.123 PROT. 18.912.292-6 Edital de Chamamento nº 07/2021 – Projeto Criança feliz. Deliberação n 052/2020. CUSTEIO. Termo de Fomento 057/2022. Protocolo 18.912.292-6</t>
  </si>
  <si>
    <t>22000330</t>
  </si>
  <si>
    <t>PGTO REF. DESPACHO FLS. 192/MOV.101 e DESPACHO FLS. 237/MOV.123 PROT. 18.912.292-6  Edital de Chamamento nº 07/2021 – Projeto Criança feliz. Deliberação n 052/2020. INVESTIMENTO. Termo de Fomento 057/2022. Protocolo 18.912.292-6</t>
  </si>
  <si>
    <t>22000300</t>
  </si>
  <si>
    <t>PEQUENO COTOLENGO</t>
  </si>
  <si>
    <t>PGTO REF. DESPACHO FLS. 218/MOV.91 e DESPACHO FLS.257/MOV.115 PROT. 18.765.012-7  Edital de Chamamento nº 07/2021 – Projeto Fortalecimento Vínculos na Promoção de Direitos de Crianças e Adolescentes. Deliberação 071/2021 - Termo de Fomento 030/2022. 18.765.012-7.</t>
  </si>
  <si>
    <t>22000301</t>
  </si>
  <si>
    <t>PGTO REF. DESPACHO FLS. 218/MOV.91 e DESPACHO FLS.257/MOV.115 PROT. 18.765.012-7 Edital de Chamamento nº 07/2021 – Projeto Fortalecimento Vínculos na Promoção de Direitos de Crianças e Adolescentes. Deliberação 071/2021 - Termo de Fomento 030/2022. 18.765.012-7.</t>
  </si>
  <si>
    <t>22000416</t>
  </si>
  <si>
    <t>ENCONTRO FRATERNO LINS DE VASC</t>
  </si>
  <si>
    <t>PGTO REF. DESPACHO FLS.350/MOV.99 e DESPACHO FLS. 398/MOV.129 PROT. 18.956.102-4 Edital de Chamamento nº 07/2021 – Projeto Convivência do bem: serviços de convivência e fortalecimento de vínculos para crianças de 6 a 17 anos. CUSTEIO. Deliberação 052/2020.Termo de Fomento 081/2022. Protocolo 18.956.102-4</t>
  </si>
  <si>
    <t>22000417</t>
  </si>
  <si>
    <t>PGTO REF. DESPACHO FLS.350/MOV.99 e DESPACHO FLS. 398/MOV.129 PROT. 18.956.102-4 Edital de Chamamento nº 07/2021 – Projeto Convivência do bem: serviços de convivência e fortalecimento de vínculos para crianças de 6 a 17 anos. INVESTIMENTO. Deliberação 052/2020. Termo de Fomento 081/2022. Protocolo 18.956.102-4</t>
  </si>
  <si>
    <t>22000418</t>
  </si>
  <si>
    <t>PGTO REF. DESPACHO 340/MOV.121 SERV.OBRAS SOCIAIS DE PRUDENTÓPOLIS PROT. 18.737.507-0  Edital de Chamamento nº 07/2021 – Projeto Adequação de salas de estudo para o acolhimento institucional de Prudentópolis-PR. CUSTEIO. Termo de Fomento 084/2022. Prot. 18.737.507-0</t>
  </si>
  <si>
    <t>22000419</t>
  </si>
  <si>
    <t>PGTO REF. DESPACHO 340/MOV.121 SERV.OBRAS SOCIAIS DE PRUDENTÓPOLIS PROT. 18.737.507-0 Edital de Chamamento nº 07/2021 – Projeto Adequação de salas de estudo para o acolhimento institucional de Prudentópolis-PR. INVESTIMENTO. Termo de Fomento 084/2022. Prot. 18.737.507-0.</t>
  </si>
  <si>
    <t>22000491</t>
  </si>
  <si>
    <t>PGTO DESPACHO nº 223/2022 – SEJUF/DET/CPP REF. DEZ/2021 A AGO/2022 PROT. 19.401.409-0 - Deliberação nº 65/2020 e 29/2021 – CEDCA/PR – Programa Cartão Futuro – PCF. Protocolo 19.401.409-0.</t>
  </si>
  <si>
    <t>22000299</t>
  </si>
  <si>
    <t>ASSOCIACAO CULTURAL E BENEFICE</t>
  </si>
  <si>
    <t>PGTO REF. DESPACHO FLS. 246/MOV.89 e DESPACHO FLS.307/MOV..117 PROT. 18.731.765-7 Edital de Chamamento nº 07/2021 – Projeto Acordes para Cidadania. CUSTEIO. Deliberação 071/2021 - Termo de Fomento 048/2022 - Protocolo 18.731.765-7.</t>
  </si>
  <si>
    <t>22000250</t>
  </si>
  <si>
    <t>PGTO DESPACHO nº 151/2022 – SEJUF/DET/CPP REF. SET A OUT/2021 PROT. 19.176.915-5 - Deliberação nº 84/2020, 29/2021 – CEDCA/PR – Programa Cartão Futuro Emergencial – PCFE. 19.176.915-5</t>
  </si>
  <si>
    <t>PGTO DESPACHO nº 151/2022 – SEJUF/DET/CPP REF. JAN A MAR/2022 PROT. 19.176.915-5 - Deliberação nº 84/2020, 29/2021 – CEDCA/PR – Programa Cartão Futuro Emergencial – PCFE. 19.176.915-5</t>
  </si>
  <si>
    <t>22000251</t>
  </si>
  <si>
    <t>PGTO DESPACHO nº 151/2022 – SEJUF/DET/CPP REF. AGO/2021 A JUL/2022 PROT. 19.176.915-5 - Deliberação nº 65/2020 e 29/2021 – CEDCA/PR – Programa Cartão Futuro – PCF. 19.176.915-5</t>
  </si>
  <si>
    <t>PGTO DESPACHO Nº: 74 C/2022 - SEJUF/DET/CPP REF 07/2022 FIA - Deliberação nº 84/2020 e 29/2021 - CEDCA/PR - Programa Cartão Futuro Emergencial - PCFE. Prot. 19.032.683-7.</t>
  </si>
  <si>
    <t>PGTO DESPACHO Nº: 133 B/2022 - SEJUF/DET/CPP REF 08/2022 FIA - Deliberação nº 84/2020 – CEDCA/PR – Programa Cartão Futuro Emergencial – PCFE. Protocolo 19.243.840-3</t>
  </si>
  <si>
    <t>22000423</t>
  </si>
  <si>
    <t>ASSOCIAÇÃO MENINO DEUS</t>
  </si>
  <si>
    <t>PGTO REF. DESPACHO FLS.273/MOV.101 e DESPACHO FLS. 310/MOV.124 PROT. 18.897.757-0 Edital de Chamamento 007/2021 - Projeto Criança, Cultura e Paz. CUSTEIO. Deliberação nº 052/2020/CEDCA/PR.Termo de Fomento nº 087/2022Prot. 18.897.757-0.</t>
  </si>
  <si>
    <t>22000424</t>
  </si>
  <si>
    <t>PGTO REF. DESPACHO FLS.273/MOV.101 e DESPACHO FLS. 310/MOV.124 PROT. 18.897.757-0 Edital de Chamamento 007/2021 - Projeto Criança, Cultura e Paz. INVESTIMENTO. Deliberação nº 052/2020/CEDCA/PR. Termo de Fomento nº 087/2022. Prot. 18.897.757-0.</t>
  </si>
  <si>
    <t>PGTO CONFORME DESPACHO Nº: 15 C/2022 SEJUF/DET/CPP JULHO/2022 - Deliberação nº 84/2020 e 29/2021 - CEDCA - Programa Cartão Futuro Emergencial - PCFE. Prot. 18.894.035-8.</t>
  </si>
  <si>
    <t>PGTO CONFORME DESPACHO DE AUTORIZO Nº: 144 B/2022 (FLS. 90)  AGOSTO/2022 - Deliberação nº 84/2020, 29/2021 – CEDCA/PR – Programa Cartão Futuro – PCF. 19.138.921-2</t>
  </si>
  <si>
    <t>PGTO CONFORME DESPACHO Nº: 54 - C/2022 SEJUF/DET/CPP (FLS 209)  REF JULHO/2022 - Deliberação nº 84/2020 e 29/2021 - CEDCA/PR - Programa Cartão Futuro Emergencial - PCFE. Prot. 18.980.435-0.</t>
  </si>
  <si>
    <t>PGTO DESPACHO Nº: 134 B/2022 - SEJUF/DET/CPP REF AGOSTO/2022  FIA - Deliberação nº 84/2020, 29/2021 – CEDCA/PR – Programa Cartão Futuro Emergencial – PCFE. 19.266.520-5</t>
  </si>
  <si>
    <t>PGTO CONFORME DESPACHO Nº: 99 B/2022 - SEJUF/DET/CPP REF JULHO/2022 - Deliberação nº 84/2020 e 29/2021 - CEDCA/PR - Programa Cartão Futuro Emergencial - PCFE. Prot. 18.915.367-8.</t>
  </si>
  <si>
    <t>PGTO DESPACHO n. 112 B/2022 - SEJUF/DET/CPP JULHO/2022 PROT. 18.929.484-0 - Deliberação nº 84/2020 e 29/2021 - CEDCA/PR - Programa Cartão Futuro Emergencial - PCFE. Prot. 18.929.484-0.</t>
  </si>
  <si>
    <t>Edital de Chamamento nº 07/2021 – Projeto Rainha da Paz – Serviço de Convivência e Fortalecimento de Vínculos. Custeio. Termo de Fomento 104/2022. Prot. 18.921.076-0.</t>
  </si>
  <si>
    <t>obj 4.1</t>
  </si>
  <si>
    <t xml:space="preserve"> Edital de Chamamento nº 07/2021 – Projeto Boas escolhas frente as oportunidades: Uma necessidade para o adolescente aprendiz no período pós pandemia. CUSTEIO. Deliberação 052/2020. Termo de Fomento 105/2022 - Protocolo 18.586.211-9</t>
  </si>
  <si>
    <t>obj 6.3</t>
  </si>
  <si>
    <t xml:space="preserve"> Edital de Chamamento nº 07/2021 – Projeto A arte dando um novo olhar para a cultura indígena. Deliberação nº 052/2020 - CEDCA/PR. CUSTEIO. Termo de Fomento 107/2022 - Protocolo 19.204.305-0</t>
  </si>
  <si>
    <t>Edital de Chamamento nº 07/2021 – Projeto CTA – Transformando a Realidade/Aperfeiçoando e Melhorando. Custeio. Termo de Fomento 108/2022 - Prot. 18.921.262-3.</t>
  </si>
  <si>
    <t>Edital de Chamamento nº 07/2021 – Projeto Rainha da Paz – Serviço de Convivência e Fortalecimento de Vínculos. Investimento. Termo de Fomento 104/2022. Prot. 18.921.076-0.</t>
  </si>
  <si>
    <t>Edital de Chamamento nº 07/2021 – Projeto Transformar, Fortalecer e Garantir o Serviço de Convivência e Fortalecimento de Vínculos. Termo de Fomento 106/2022 - Protocolo 18.668.457-5.</t>
  </si>
  <si>
    <t>Edital de Chamamento nº 07/2021 – Projeto CTA – Transformando a Realidade/Aperfeiçoando e Melhorando. Investimento. Termo de Fomento 108/2022 - Prot. 18.921.262-3.</t>
  </si>
  <si>
    <t>Edital de Chamamento nº 07/2021 – Projeto APAE Móvel – Melhorias no Acesso e Atendimento Domiciliar para PCD e sua Famílias. Investimento. Termo de Fomento 109/2022. Prot. 18.764.975-7.</t>
  </si>
  <si>
    <t>Edital de Chamamento nº 07/2021 - Projeto Escolinha de Futebol Schnorr Sport Clube. Custeio. Deliberação n] 052/2020 - CEDCA. Termo de Fomento nº 111/2022. Prot. 18.535.475-0.</t>
  </si>
  <si>
    <t xml:space="preserve"> Edital de Chamamento nº 07/2021 – Projeto Apoio a escolarização. CUSTEIO. Deliberação nº 052/2020. Termo de Fomento nº 112/2022. Protocolo 18.961.494-2</t>
  </si>
  <si>
    <t>Edital de Chamamento nº 07/2021 – Projeto Estruturar para Melhor Atender. Custeio. Deliberação nº 052/2020 - CEDCA. Termo de Fomento nº 113/2022. Prot. 18.416.920-7.</t>
  </si>
  <si>
    <t xml:space="preserve"> Edital de Chamamento nº 07/2021 – Projeto Apoio a escolarização. INVESTIMENTO. Deliberação nº 052/2020. Termo de Fomento nº 112/2022. Protocolo 18.961.494-2</t>
  </si>
  <si>
    <t>Edital de Chamamento nº 07/2021 – Projeto Estruturar para Melhor Atender. Investimento. Deliberação nº 052/2020 - CEDCA. Termo de Fomento nº 113/2022. Prot. 18.416.920-7.</t>
  </si>
  <si>
    <t>Edital de Chamamento nº 07/2021 – Projeto Educando Emoções: Uma Proposta de Autocuidado e Promoção para a Paz. Custeio. Termo de Fomento 110/2022. Prot. 18.570.113-1.</t>
  </si>
  <si>
    <t xml:space="preserve"> Edital de Chamamento nº 07/2021 – Projeto Apoio a manutenção e fortalecimento da socioaprendizagem ofertada pela AEFSPR. CUSTEIO. Deliberação nº 052/2020. Termo de Fomento 114/2022. Protocolo 18.650.196-9.</t>
  </si>
  <si>
    <t>Edital de Chamamento nº 07/2021 – Projeto Crescer – Potencializando o conhecimento. CUSTEIO. Deliberação nº 052/2020. Termo de Fomento 115/2022. Protocolo 18.866.756-2</t>
  </si>
  <si>
    <t>Edital de Chamamento nº 07/2021 – Projeto Ampliação do serviço de convivência e fortalecimento de vínculos para adolescentes na entidade Guarda Mirim de Dois Vizinhos. CUSTEIO. Deliberação nº 052/2020. Termo de Fomento 116/2022. Protocolo 18.956.131-8</t>
  </si>
  <si>
    <t>Edital de Chamamento nº 07/2021 – Projeto Educando Emoções: Uma Proposta de Autocuidado e Promoção para a Paz. Investimento. Termo de Fomento 110/2022. Prot. 18.570.113-1.</t>
  </si>
  <si>
    <t xml:space="preserve"> Edital de Chamamento nº 07/2021 – Projeto Apoio a manutenção e fortalecimento da socioaprendizagem ofertada pela AEFSPR. INVESTIMENTO. Deliberação nº 052/2020. Termo de Fomento 114/2022.  Protocolo 18.650.196-9.</t>
  </si>
  <si>
    <t>Edital de Chamamento nº 07/2021 – Projeto Ampliação do serviço de convivência e fortalecimento de vínculos para adolescentes na entidade Guarda Mirim de Dois Vizinhos. INVESTIMENTO. Deliberação nº 052/2020. Termo de Fomento 116/2022. Protocolo 18.956.131-8</t>
  </si>
  <si>
    <t>Contrato Administrativo nº 072/2021 -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 Semiliberdade do Estado do Paraná. Deliberação nº 21/2019 – CEDCA/PR. CP nº 01/2021. Prot. 18.216.196-9</t>
  </si>
  <si>
    <t>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</si>
  <si>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Edital de Chamamento nº 07/2021 – Projeto Abrindo Caminhos – APAE de Bom Sucesso. Custeio. Termo de Fomento 117/2022. Prot. 18.939.443-8.</t>
  </si>
  <si>
    <t>Edital de Chamamento nº 007/2021 - Projeto de Inclusão Digital. Custeio. Termo de Fomento 118/2022. Prot. 18.966.298-0.</t>
  </si>
  <si>
    <t xml:space="preserve"> Edital de Chamamento nº 07/2021 – Projeto Semeando Esperança: Práticas de Educação Ambiental visando o Fortalecimento de Vínculos Familiares e Sociais. CUSTEIO. Termo de Fomento 119/2022. 18.650.009-1</t>
  </si>
  <si>
    <t>Edital de Chamamento nº 07/2021 – Projeto Abrindo Caminhos – APAE de Bom Sucesso. Investimento. Termo de Fomento 117/2022. Prot. 18.939.443-8.</t>
  </si>
  <si>
    <t>Edital de Chamamento 007/2021 - Projeto de Inclusão Digital. Investimento. Termo de Fomento 118/2022. Prot. 18.966.298-0.</t>
  </si>
  <si>
    <t xml:space="preserve"> Edital de Chamamento nº 07/2021 – Projeto Semeando Esperança: Práticas de Educação Ambiental visando o Fortalecimento de Vínculos Familiares e Sociais. CAPITAL. Termo de Fomento 119/2022. 18.650.009-1</t>
  </si>
  <si>
    <t>44905208</t>
  </si>
  <si>
    <t>TCTF nº 003/2022 e Termo de Ajuste nº 001/2022 - Deliberação nº 54/2020 - Projeto DNA - Fim da Dúvida. Prot. 16.881.163-2 - DESPESA VISANDO A AQUISIÇÃO DE PERFURADOR AUTOMATIZADO DE CARTÕES TIPO FTA, A FIM DE ATENDER AS NECESSIDADES DA POLÍCIA CIENTÍFICA DO PARANÁ. PROTOCOLO 17.194.401-5.</t>
  </si>
  <si>
    <t>TCTF nº 003/2022 e Termo de Ajuste nº 001/2022 - Deliberação nº 54/2020 - Projeto DNA - Fim da Dúvida. Prot. 16.881.163-2. DESPESA VISANDO AQUISIÇÃO DE MICROPIPETAS E SUPORTES DESTINADOS AO LABORATÓRIO DE GENÉTICA MOLECULAR FORENSE DA POLÍCIA CIENTÍFICA DO PARANÁ - PROTOCOLO 17.196.012-6.</t>
  </si>
  <si>
    <t>Edital de Chamamento nº 07/2021 – Projeto Protegendo Vidas. Custeio. Termo de Fomento 121/2022. Prot. 18.944.723-0.</t>
  </si>
  <si>
    <t>obj 4.2</t>
  </si>
  <si>
    <t xml:space="preserve"> Edital de Chamamento nº 07/2021 – Projeto Pré aprendizagem na educação especial. Deliberação nº 052/2020 - CEDCA/PR. CUSTEIO. Termo de Fomento 120/2022. Protocolo 18.910.635-1</t>
  </si>
  <si>
    <t>Edital de Chamamento nº 07/2021 – Associação Beneditina da Providência – ABENP – Projeto Semeador. CUSTEIO - Termo de Fomento 060/2022. Protocolo 18.416.868-5.</t>
  </si>
  <si>
    <t>Contrato Administrativo nº 061/2020 – Programa Estadual de Aprendizagem. Deliberação nº 006/2019 – CEDCA/PR – Protocolo 17.511.465-3.</t>
  </si>
  <si>
    <t>Edital de Chamamento nº 07/2021 – Associação Beneditina da Providência – ABENP – Projeto Semeador. INVESTIMENTO - Termo de Fomento 060/2022. Protocolo 18.416.868-5.</t>
  </si>
  <si>
    <t>Edital de Chamamento nº 07/2021 – Projeto Protegendo Vidas. Investimento. Termo de Fomento 121/2022. Prot. 18.944.723-0.</t>
  </si>
  <si>
    <t>Edital de Chamamento nº 007/2021 - Projeto Inclusão, Cidadania e Locomoção: O Acesso a Cadeira de Rodas para Pessoas com Deficiência Acompanhadas pela APAE de Guaratuba. Investimento. Termo de Fomento 122/2022. Prot. 18.854.840-7.</t>
  </si>
  <si>
    <t>Contrato Administrativo nº 060/2020 – Programa Estadual de Aprendizagem. Protocolo 17.511.488-2.</t>
  </si>
  <si>
    <t>Deliberação nº 65/2020 e 29/2021 – CEDCA/PR – Programa Cartão Futuro – PCF. Protocolo 19.401.409-0.</t>
  </si>
  <si>
    <t xml:space="preserve">Contrato Administrativo nº 064/2020 - Contratação de empresa especializada para prestação de serviços, não contínuos para a execução do Projeto Karatê nas Unidades Socioeducativas. 15.794.014-7. </t>
  </si>
  <si>
    <t>Edital de Chamamento nº 07/2021 – Projeto APAE – São Pedro do Ivaí – Enfrentando os Desafios da Pandemia. CUSTEIO. Termo de Fomento 123/2022. Protocolo 18.669.814-2.</t>
  </si>
  <si>
    <t>Edital de Chamamento nº 07/2021 – Projeto APAE – São Pedro do Ivaí – Enfrentando os Desafios da Pandemia. INVESTIMENTO. Termo de Fomento 123/2022. Protocolo 18.669.814-2.</t>
  </si>
  <si>
    <t>Edital de Chamamento nº 07/2021 – Projeto Luz sustentável. CUSTEIO. Termo de Fomento 124/2022. Protocolo 18.695.637-0.</t>
  </si>
  <si>
    <t xml:space="preserve"> Edital de Chamamento nº 07/2021 – Projeto Empoderamento e formação de adolescentes aprendizes. CUSTEIO. Deliberação 052/2020. Termo de Fomento 125/2022. Protocolo 18.650.939-0</t>
  </si>
  <si>
    <t>Edital de Chamamento nº 07/2021 – Projeto Luz sustentável. INVESTIMENTO. Termo de Fomento 124/2022. Protocolo 18.695.637-0.</t>
  </si>
  <si>
    <t>Edital de Chamamento nº 07/2021 – Projeto Insti.Tec. INVESTIMENTO. Termo de Fomento 127/2022. Protocolo 18.893.660-1.</t>
  </si>
  <si>
    <t>Edital de Chamamento nº 07/2021 – Projeto Oferta de pré-aprendizagem e qualificação profissional para 150 adolescentes em situação de vulnerabilidade e/ou risco social. CUSTEIO. Deliberação nº 052/2020. Termo de Fomento 126/2022. Protocolo 18.904.600-6</t>
  </si>
  <si>
    <t>Edital de Chamamento nº 07/2021 – Projeto Karatê e Dança. CUSTEIO. Termo de Fomento 128/2022. Protocolo 18.604.484-3.</t>
  </si>
  <si>
    <t xml:space="preserve">Edital de Chamamento nº 07/2021 – Projeto Oferta de pré-aprendizagem e qualificação profissional para 150 adolescentes em situação de vulnerabilidade e/ou risco social. INVESTIMENTO. Deliberação nº 052/2020. Termo de Fomento 126/2022. Protocolo 18.904.600-6. </t>
  </si>
  <si>
    <t>Edital de Chamamento nº 07/2021 – Projeto Uso da tecnologia assistiva para desenvolvimento da aprendizagem. INVESTIMENTO. Termo de Fomento 129/2022. Protocolo 18.582.955-3.</t>
  </si>
  <si>
    <t>Edital de Chamamento nº 07/2021 – Projeto Apoio a realização das atividades do programa de formação e capacitação profissional – 15 a 18 anos incompletos. CUSTEIO - Termo de Fomento 131/2022. Protocolo 18.961.573-6.</t>
  </si>
  <si>
    <t>Edital de Chamamento nº 07/2021 – Projeto Promovendo a paz pelo caminho das artes. Deliberação nº 052.2020. CUSTEIO - Termo de Fomento 130/2022. Protocolo 18.952.036-0</t>
  </si>
  <si>
    <t>Edital de Chamamento nº 07/2021 – Projeto Apoio a realização das atividades do programa de formação e capacitação profissional – 15 a 18 anos incompletos. INVESTIMENTO - Termo de Fomento 131/2022. Protocolo 18.961.573-6.</t>
  </si>
  <si>
    <t>Edital de Chamamento nº 07/2021 – Projeto Promovendo a paz pelo caminho das artes. Deliberação nº 052.2020. INVESTIMENTO. Termo de Fomento 130/2022. Protocolo 18.952.036-0</t>
  </si>
  <si>
    <t>Deliberação nº 065/2020, 29/2021 – CEDCA/PR – Programa Cartão Futuro – PCF. Protocolo 19.499.140-1</t>
  </si>
  <si>
    <t>PI. 16.376.904-2 COMPLEMENTO EMP. Nº 20000193( PARTE ESTORNADO)  C.A. nº 2198/2020 – GMS. Elaboração de Laudo Técnico de Obra, Conclusão do Centro da Juventude de Prudentópolis – PR. Deliberação nº 111/2012/CEDCA/PR.   - TCTF Nº 20/2022, MCO 22000012.</t>
  </si>
  <si>
    <t xml:space="preserve">Contrato Administrativo nº 073/2021 - Projeto Arte e Ação – atividades de cultura, esporte e lazer,em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18.216.221-3. </t>
  </si>
  <si>
    <t>Edital de Chamamento nº 07/2021 – Projeto Cria-atividade. CUSTEIO. Deliberação 052/2020. Termo de Fomento 132/2022. Protocolo 18.952.091-3</t>
  </si>
  <si>
    <t xml:space="preserve"> Edital de Chamamento nº 07/2021 – Projeto SUSTENTAECO: Saberes, Cultura, Tecnologia e Saúde. Deliberação nº 020/2022. CUSTEIO. Termo de Fomento 133/2022. Protocolo 18.920.857-0.</t>
  </si>
  <si>
    <t>Edital de Chamamento nº 07/2021 – Projeto Aprendizagem é um prato cheio!. CUSTEIO. Deliberação nº 052/2020. Termo de Fomento 134/2022. Protocolo 18.586.262-3.</t>
  </si>
  <si>
    <t>Edital de Chamamento nº 07/2021 – Projeto Acessibilidade Digital. CUSTEIO. Deliberação nº 052/2020. Termo de Fomento 136/2022. Protocolo 18.837.323-2</t>
  </si>
  <si>
    <t>Edital de Chamamento nº 07/2021 – Projeto Resistir e sonhar. CUSTEIO. Deliberação nº 052/2020. Termo de Fomento 139/2022. Protocolo 18.921.247-0</t>
  </si>
  <si>
    <t xml:space="preserve"> Edital de Chamamento nº 07/2021 – Projeto Programa Crescer Down – Escola para Todos. CUSTEIO. Deliberação nº 052/2020. Termo de Fomento 138/2022. Protocolo 18.899.723-6</t>
  </si>
  <si>
    <t>Edital de Chamamento nº 07/2021 – Projeto Reestruturando. CUSTEIO. Deliberação nº 052/2020. Termo de Fomento 140/2022. Protocolo 18.945.429-5</t>
  </si>
  <si>
    <t>Edital de Chamamento nº 07/2021 – Projeto Union. CUSTEIO. Deliberação nº 052/2020. Termo de Fomento 141/2022. Protocolo 18.944.703-5</t>
  </si>
  <si>
    <t>Edital de Chamamento nº 07/2021 – Projeto Conectando possibilidades. CUSTEIO. Termo de Fomento 142/2022 - Protocolo 18.961.596-5.</t>
  </si>
  <si>
    <t>PI. 18.983.146-3 - REAJUSTES 1º AO 2º PERÍODO DO CONTRATO E DO 1º TERMO ADITIVO - C.A. nº 2621/2019/PRED –  Reparos no Centro de Socioeducação - CENSE - Fazenda Rio Grande, PE n° 1474/2018, Delib. 111/2014/CEDCA/PR., TCTF nº 020/2022 - MCO 22000011.</t>
  </si>
  <si>
    <t>Edital de Chamamento nº 07/2021 – Projeto Impactando crianças e adolescentes em meio a pandemia. CUSTEIO. Deliberação nº 052/2020 - CEDCA. Termo de Fomento 143/2022 - Protocolo 18.939.437-3.</t>
  </si>
  <si>
    <t>Edital de Chamamento nº 07/2021 –  Projeto Sementes do Amanhã – Implementando Serviços, Elevando Qualidade de Vida. Custeio. Termo de Fomento 144/2022 - Prot. 18.416.897-9.</t>
  </si>
  <si>
    <t xml:space="preserve"> Edital de Chamamento nº 07/2021 – Projeto Mundo encantado.Deliberação nº 052/2020/CEDCA/PR. CUSTEIO. Termo de Fomento 145/2022. Protocolo 18.966.261-0.</t>
  </si>
  <si>
    <t>Edital de Chamamento nº 07/2021 – Projeto Super Ação. CUSTEIO - Termo de Fomento 146/2022. Protocolo 18.695.705-9.</t>
  </si>
  <si>
    <t>Edital de Chamamento nº 07/2021 – Projeto Jogando juntos. CUSTEIO. Deliberação 052/2020. Termo de Fomento 148/2022. Protocolo 18.966.306-4</t>
  </si>
  <si>
    <t>obj 4.3</t>
  </si>
  <si>
    <t>Edital de Chamamento nº 07/2021 – Projeto Cambalhota. Custeio. Termo de Fomento 147/2022. Prot. 18.505.732-1.</t>
  </si>
  <si>
    <t>Deliberação nº 018/2021 – CEDCA/PR – Incentivo Atendimento Emergencial para Crianças, Adolescentes ameaçados de morte e suas famílias no Sistema Único de Assistência Social – SUAS.</t>
  </si>
  <si>
    <t>Edital de Chamamento nº 07/2021 – Projeto Construindo sonhos. CUSTEIO. Deliberação nº 052/2020. Termo de Fomento 137/2022. Protocolo 18.905.041-0</t>
  </si>
  <si>
    <t>Formalização do 2° termo de Apostilamento – Reajuste ao Contrato Administrativo nº 062/2020 – Programa Estadual de Aprendizagem. Protocolo 18.648.912-8.</t>
  </si>
  <si>
    <t xml:space="preserve">Edital de Chamamento nº 07/2021 – Projeto Um enredo para fortalecer a auto- estima das nossas crianças. CUSTEIO. Deliberação nº 052/2020. Termo de Fomento 151/2022 -  Prot. 18.937.062-8. </t>
  </si>
  <si>
    <t>SETEMBRO</t>
  </si>
  <si>
    <t>&gt;Del. 046/2022</t>
  </si>
  <si>
    <t>RECURSO LIBERADO SALDO LIVRE  Junho 2022 - Del. 046/2022</t>
  </si>
  <si>
    <t>6.3.1 Apoio a programas, projetos e serviçoes de atendiemnto a crianças e adolescentes indígenas e de comunidades tradicionais</t>
  </si>
  <si>
    <t>&gt;Del. 047/2022</t>
  </si>
  <si>
    <t>Fonte 284</t>
  </si>
  <si>
    <t>&gt;Del. 049/2022</t>
  </si>
  <si>
    <t>XI Conferência Estadual dos Direitos da Criança e do Adolescentes do estado do Paraná</t>
  </si>
  <si>
    <t>&gt;Del. 051/2022</t>
  </si>
  <si>
    <t>Obras Conselhos Tutelares - 12 unidades</t>
  </si>
  <si>
    <t>empenhos TOTAIS</t>
  </si>
  <si>
    <t>pgtos TOTAIS</t>
  </si>
  <si>
    <t>Ações de preparação para o mundo do trabalho, qualificação e aprendizagem</t>
  </si>
  <si>
    <t>Saldos livres destinados por eixos FAZER DELIBERAÇÕES ESPECÍFICAS POR LINHA</t>
  </si>
  <si>
    <t>DIVIDIDO EM VÁRIOS EIXOS NA PLANILHA HISTÓRICO</t>
  </si>
  <si>
    <t>DEL. 054/2022</t>
  </si>
  <si>
    <t>Del 055/2022</t>
  </si>
  <si>
    <t>DEL. 047/2022</t>
  </si>
  <si>
    <t>refere-se a fonte 284</t>
  </si>
  <si>
    <t xml:space="preserve">R$ 3.500.000 ,00 </t>
  </si>
  <si>
    <t>Del. 046/2022</t>
  </si>
  <si>
    <t>Del. 047/2022</t>
  </si>
  <si>
    <t>&gt;Del. 054/2022</t>
  </si>
  <si>
    <t>&gt;Del. 055/2022</t>
  </si>
  <si>
    <t>Projeto Karatê II</t>
  </si>
  <si>
    <t>Projeto Movimento e Arte</t>
  </si>
  <si>
    <t>Transf. recebidas março a out</t>
  </si>
  <si>
    <t>Obs.</t>
  </si>
  <si>
    <t>Edital de Chamamento nº 07/2021 – Projeto Cria-atividade. INVESTIMENTO. Deliberação 052/2020. Termo de Fomento 132/2022. Protocolo 18.952.091-3</t>
  </si>
  <si>
    <t xml:space="preserve"> Edital de Chamamento nº 07/2021 – Projeto SUSTENTAECO: Saberes, Cultura, Tecnologia e Saúde. Deliberação nº 020/2022. INVESTIMENTO. Termo de Fomento 133/2022 - Protocolo 18.920.857-0.</t>
  </si>
  <si>
    <t>Edital de Chamamento nº 007/2021 - Projeto Conviver Marista. Investimento. Termo de Fomento 135/2022. Prot. 18.966.255-6.</t>
  </si>
  <si>
    <t>Edital de Chamamento nº 07/2021 – Projeto Acessibilidade Digital. INVESTIMENTO. Deliberação nº 052/2020. Termo de Fomento 136/2022. Protocolo 18.837.323-2.</t>
  </si>
  <si>
    <t>Edital de Chamamento nº 07/2021 – Projeto Reestruturando. INVESTIMENTO. Deliberação nº 052/2020. Termo de Fomento 140/2022. Protocolo 18.945.429-5</t>
  </si>
  <si>
    <t>Edital de Chamamento nº 07/2021 – Projeto Union. INVESTIMENTO. Deliberação nº 052/2020. Termo de Fomento 141/2022. Protocolo 18.944.703-5</t>
  </si>
  <si>
    <t>Edital de Chamamento nº 07/2021 – Projeto Conectando possibilidades. INVESTIMENTO. Termo de Fomento 142/2022 - Protocolo 18.961.596-5.</t>
  </si>
  <si>
    <t>Edital de Chamamento nº 07/2021 – Congregação de São João Batista – Projeto Sementes do Amanhã – Implementando Serviços, Elevando Qualidade de Vida. Investimento. termo de fomento 144/2022 .Prot.  18.416.897-9.</t>
  </si>
  <si>
    <t xml:space="preserve"> Edital de Chamamento nº 07/2021 – Projeto Mundo encantado.Deliberação nº 052/2020/CEDCA/PR. CAPITAL. Termo de Fomento 145/2022. Protocolo 18.966.261-0.</t>
  </si>
  <si>
    <t>Edital de Chamamento nº 07/2021 – Projeto Super Ação. INVESTIMENTO - Termo de Fomento 146/2022. Protocolo 18.695.705-9.</t>
  </si>
  <si>
    <t>Edital de Chamamento nº 07/2021 – Projeto Jogando juntos. INVESTIMENTO. Deliberação 052/2020. Termo de Fomento 148/2022. Protocolo 18.966.306-4</t>
  </si>
  <si>
    <t>PI. 19.073.701-2 - 1º PERÍODO DE REAJUSTE DO CONTRATO CA nº 0661/2021 – PRED – Construção da Casa de Semiliberdade Feminina de Curitiba. -TCTF nº 020/2022, Deliberação 111/2014 – CEDCA.CP 0086/2020 GMS - MCO 22000007.</t>
  </si>
  <si>
    <t>Edital de Chamamento nº 07/2021 – Projeto Espaço sensorial uma alternativa de intervenção. Deliberação nº 052/2020. CUSTEIO. Termo de Fomento 149/2022 - Protocolo 18.825.593-0.</t>
  </si>
  <si>
    <t>Edital de Chamamento nº 07/2021 – Projeto Espaço sensorial uma alternativa de intervenção. Deliberação nº 052/2020. INVESTIMENTO. Termo de Fomento 149/2022 -  Protocolo 18.825.593-0.</t>
  </si>
  <si>
    <t>Edital de Chamamento nº 07/2021 – Projeto Um Olhar para o Futuro. Custeio. Termo de Fomento 152/2022 - Prot. 18.695.667-2.</t>
  </si>
  <si>
    <t>Edital de Chamamento nº 07/2021 – Projeto Um Olhar para o Futuro. Investimento. Termo de Fomento 152/2022 - Prot. 18.695.667-2.</t>
  </si>
  <si>
    <t>Edital de Chamamento 007/2021 - Projeto A Garantia do Direitos à Educação e à Saúde de Crianças e Adolescentes através do Atendimento do TPAC – Transtorno do Processamento Auditivo Central. Custeio - Termo de Fomento 154/2022. Prot. 18.885.821-0.</t>
  </si>
  <si>
    <t>Edital de Chamamento 007/2021 - Projeto A Garantia do Direitos à Educação e à Saúde de Crianças e Adolescentes através do Atendimento do TPAC – Transtorno do Processamento Auditivo Central. Investimento - Termo de Fomento 154/2022.  Prot. 18.885.821-0.</t>
  </si>
  <si>
    <t>obj. 05</t>
  </si>
  <si>
    <t>OUTUBRO</t>
  </si>
  <si>
    <t>PGTO NF 319 REF REQUILIBRIO FINANCEIRO - Construção da Casa de Semiliberdade Feminina de Curitiba - CP nº 0086/2020. TCTF 009/2021, PI.15.794.451-7 - MCO 21000010.</t>
  </si>
  <si>
    <t>PGTO NFS-e 2022156 - SEMI LONDRINA - REF. ABR/2022 - PROT. 18.761.542-9 - Contrato Administrativo nº 064/2020 - Contratação de empresa especializada para prestação de serviços, não contínuos para a execução do Projeto Karatê nas Unidades Socioeducativas. 15.794.014-7</t>
  </si>
  <si>
    <t>PGTO NFS-e 2022206 - SEMI LONDRINA - REF. MAI/2022 - PROT. 18.761.542-9 - Contrato Administrativo nº 064/2020 - Contratação de empresa especializada para prestação de serviços, não contínuos para a execução do Projeto Karatê nas Unidades Socioeducativas. 15.794.014-7</t>
  </si>
  <si>
    <t>PGTO NFS-e 2022238 - SEMI LONDRINA - REF. JUN/2022 - PROT. 18.761.542-9 - Contrato Administrativo nº 064/2020 - Contratação de empresa especializada para prestação de serviços, não contínuos para a execução do Projeto Karatê nas Unidades Socioeducativas. 15.794.014-7</t>
  </si>
  <si>
    <t>PGTO NFS-e 2022283 - SEMI LONDRINA - REF. JUL/2022 - PROT. 18.761.542-9 - Contrato Administrativo nº 064/2020 - Contratação de empresa especializada para prestação de serviços, não contínuos para a execução do Projeto Karatê nas Unidades Socioeducativas. 15.794.014-7</t>
  </si>
  <si>
    <t>PGTO NFS-e 2022244 - CENSE PARANAVAI - REF. JUN/2022 - PROT. 18.783.278-0 - Contrato Administrativo nº 064/2020 - Contratação de empresa especializada para prestação de serviços, não contínuos para a execução do Projeto Karatê nas Unidades Socioeducativas. 15.794.014-7</t>
  </si>
  <si>
    <t>PGTO NFS-e 2022308 - CENSE PARANAVAI - REF. JUL/2022 - PROT. 18.783.278-0 - Contrato Administrativo nº 064/2020 - Contratação de empresa especializada para prestação de serviços, não contínuos para a execução do Projeto Karatê nas Unidades Socioeducativas. 15.794.014-7</t>
  </si>
  <si>
    <t>CEPAS</t>
  </si>
  <si>
    <t>22000411</t>
  </si>
  <si>
    <t>PGTO REF. DESPACHO FLS. 333/MOV.84 e DESPACHO FLS. 362/MOV.101 Edital de Chamamento nº 07/2021 – Projeto Tô Dentro, Tô Ligado!. INVESTIMENTO. Deliberação nº 052/2020/CEDCA/PR. Termo de Fomento nº 079/2022. PROTOCOLO 18.966.274-2</t>
  </si>
  <si>
    <t>22000410</t>
  </si>
  <si>
    <t>PGTO REF. DESPACHO FLS. 333/MOV.84 e DESPACHO FLS. 362/MOV.101 Edital de Chamamento nº 07/2021 – Projeto Tô Dentro, Tô Ligado!. CUSTEIO. Deliberação nº 052/2020/CEDCA/PR. Termo de Fomento nº 079/2022. PROTOCOLO 18.966.274-2</t>
  </si>
  <si>
    <t xml:space="preserve">PGTO DESPACHO Nº: 01/2022  - SEJUF/DET/CPP REF SETEMBRO/22 - FIA - Deliberação nº 84/2020 – CEDCA/PR – Programa Cartão Futuro Emergencial – PCFE. 19.268.687-3. </t>
  </si>
  <si>
    <t>INSTITUTO LEONARDO MURIALDO</t>
  </si>
  <si>
    <t>22000408</t>
  </si>
  <si>
    <t>PGTO DESPACHO FLS. 447/MOV.83 e DESPACHO FLS. 503/MOV.114 Edital de Chamamento nº 07/2021 – Projeto Educando corações de crianças e adolescentes de forma remota e presencial. Deliberação nº 052/2020. CUSTEIO. Termo de Fomento 078/2022. Protocolo 18.921.220-8.</t>
  </si>
  <si>
    <t>22000409</t>
  </si>
  <si>
    <t>PGTO DESPACHO FLS. 447/MOV.83 e DESPACHO FLS. 503/MOV.114 Edital de Chamamento nº 07/2021 – Projeto Educando corações de crianças e adolescentes de forma remota e presencial. Deliberação nº 052/2020. INVESTIMENTO. Termo de Fomento 078/2022. Protocolo 18.921.220-8.</t>
  </si>
  <si>
    <t>CECAP</t>
  </si>
  <si>
    <t>22000414</t>
  </si>
  <si>
    <t>PGTO REF. DESPACHO FLS. 284/MOV.96 e DESPACHO FLS.366/MOV.147  Edital de Chamamento nº 07/2021 – Projeto Famílias fortalecidas, barreiras rompidas. Deliberação nº 052/2020. CUSTEIO. Termo de Fomento 080/2022. PROTOCOLO 18.921.131-7.</t>
  </si>
  <si>
    <t>22000415</t>
  </si>
  <si>
    <t>PGTO REF. DESPACHO FLS. 284/MOV.96 e DESPACHO FLS.366/MOV.147 Edital de Chamamento nº 07/2021 – Projeto Famílias fortalecidas, barreiras rompidas. Deliberação nº 052/2020. INVESTIMENTO.Termo de Fomento 080/2022. Protocolo 18.921.131-7.</t>
  </si>
  <si>
    <t>PGTO DESPACHO Nº:62 B/2022 - SEJUF/DET/CPP REF 06/2022 - Deliberação nº 84/2020 e 29/2021 - CEDCA/PR - Programa Cartão Futuro Emergencial - PCFE. Prot. 18.969.115-7.</t>
  </si>
  <si>
    <t>PGTO DESPACHO nº 1003 B/2022 – SEJUF/DET/CPP REF. SETEMBRO/2022 - Deliberação nº 84/2020 – CEDCA/PR – Programa Cartão Futuro Emergencial – PCFE. 19.281.491-0.</t>
  </si>
  <si>
    <t>PGTO CONF. DESPACHO nº 1006 B/2022 – SEJUF/DET/CPP REF. 09/2022 PROT. 19.283.976-9 - Deliberação nº 84/2020, 29/2021 – CEDCA/PR – Programa Cartão Futuro Emergencial – PCFE. 19.283.976-9.</t>
  </si>
  <si>
    <t>COAMO 11</t>
  </si>
  <si>
    <t>22000388</t>
  </si>
  <si>
    <t>PGTO DESPACHO PAGAMENTO PADRÃO nº 1011 B / 2022 – SEJUF/DET/CPP Deliberação nº 84/2020 – CEDCA/PR – Programa Cartão Futuro Emergencial – PCFE. PROTOCOLO 19.344.655-8.</t>
  </si>
  <si>
    <t>PGTO DESPACHO nº 1004/2022 – SEJUF/DET/CPP REF. 09/2022 FIA - Deliberação nº 84/2020 – CEDCA/PR – Programa Cartão Futuro Emergencial – PCFE. 19.330.694-2.</t>
  </si>
  <si>
    <t>PGTO CONFORME DESPACHO 1013-D/2022 (FLS. 367) PROT. 18.914.972-7 - Deliberação nº 65/2020 e 29/2021 - CEDCA - Programa Cartão Futuro. Prot. 18.914.972-7.</t>
  </si>
  <si>
    <t>PGTO CONFORME DESPACHO Nº: 1009 - B / 2022 Deliberação nº 84/2020, 29/2021 – CEDCA/PR – Programa Cartão Futuro Emergencial – PCFE. Prot. 19.344.91802.</t>
  </si>
  <si>
    <t>PGTO REF. SET/2022 DESPACHO PAGAMENTO PADRÃO nº 1015 - B/2022 – SEJUF/DET/CPP Deliberação nº 84/2020, 29/2021 – CEDCA/PR – Programa Cartão Futuro Emergencial – PCFE. PROT. 19.337.572-3.</t>
  </si>
  <si>
    <t>PGTO REF. SET/2022 DESPACHO PAGAMENTO PADRÃO nº 1016 - B/2022 – SEJUF/DET/CPP - Deliberação nº 84/2020, 29/2021 – CEDCA/PR – Programa Cartão Futuro Emergencial – PCFE. PROT. 19.335.042-9.</t>
  </si>
  <si>
    <t>PGTO REF. SET/2022 DESPACHO PAGAMENTO PADRÃO nº 1012 - B/2022 – SEJUF/DET/CPP Deliberação nº 84/2020 – CEDCA/PR – Programa Cartão Futuro Emergencial – PCFE. PROT. 19.283.497-0</t>
  </si>
  <si>
    <t>PAGTO ATENDER DESPACHO 971/2022-DAS/SEJUF – REF. AGOSTO 2022  - Bolsa Agente de Cidadania vinculados ao Programa Centros da Juventude. Em complemento ao Empenho 22000011. Prot. 18.600.298-9</t>
  </si>
  <si>
    <t>PGTO REF. JUL-AGO-SET-2022  DESPACHO PAGAMENTO PADRÃO nº 1018/2022 – SEJUF/DET/CPP Deliberação nº 65/2020 e 029/2021 – CEDCA/PR – Programa Cartão Futuro. PROT. 18.854.099-6</t>
  </si>
  <si>
    <t>PGTO NF 2022146 REF 01/04/2022 A 30/04/2022  PROT. 18.826.961-3 -  Contrato Administrativo nº 071/2021 - Projeto Arte e Ação – atividades de cultura, esporte e lazer, em formato de Oficinas e Mostras Culturais presenciais, para adolescentes que cumprem medida  socioeducativa de internação, internação provisória e semiliberdade nos Centros de Socioeducação e Casas de Semiliberdade do Estado do Paraná. Deliberação nº 21/2019 – CEDCA/PR. CP nº 01/2021. Prot.  18.216.151-9</t>
  </si>
  <si>
    <t>PGTO REF. SET/2022 DESPACHO PAGAMENTO PADRÃO nº 1019/2022 – SEJUF/DET/CPP Deliberação nº 84/2020, 29/2021 – CEDCA/PR – Programa Cartão Futuro Emergencial – PCFE PROTOCOLO 19.215.238-0.</t>
  </si>
  <si>
    <t>PGTO REF. SET/2022 DESPACHO PAGAMENTO PADRÃO nº 1010F/2022 – SEJUF/DET/CPP Deliberação nº 65/2020 e 029/2021 – CEDCA/PR – Programa Cartão Futuro. PROTOCOLO 18.890.783-0</t>
  </si>
  <si>
    <t xml:space="preserve">PGTO NFS-e 2022181 - CENSE PATO BRANCO - REF. ABR/2022 - PROT. 19.261.608-5 - Contrato Administrativo nº 064/2020 - Contratação de empresa especializada para prestação de serviços, não contínuos para a execução do Projeto Karatê nas Unidades Socioeducativas. 15.794.014-7 </t>
  </si>
  <si>
    <t xml:space="preserve">PGTO NFS-e 2022236 - CENSE PATO BRANCO - REF. MAI/2022 - PROT. 19.261.608-5 - Contrato Administrativo nº 064/2020 - Contratação de empresa especializada para prestação de serviços, não contínuos para a execução do Projeto Karatê nas Unidades Socioeducativas. 15.794.014-7 </t>
  </si>
  <si>
    <t>PGTO NFS-e 2022261 - CENSE PATO BRANCO - REF. JUN/2022 - PROT. 19.261.608-5 - Contrato Administrativo nº 064/2020 - Contratação de empresa especializada para prestação de serviços, não contínuos para a execução do Projeto Karatê nas Unidades Socioeducativas. 15.794.014-7</t>
  </si>
  <si>
    <t>PGTO NFS-e 2022306 - CENSE PATO BRANCO - REF. JUL/2022 - PROT. 19.261.608-5 - Contrato Administrativo nº 064/2020 - Contratação de empresa especializada para prestação de serviços, não contínuos para a execução do Projeto Karatê nas Unidades Socioeducativas. 15.794.014-7</t>
  </si>
  <si>
    <t>COMUNIDADE CRISTÃ REVIVER EM C</t>
  </si>
  <si>
    <t>22000360</t>
  </si>
  <si>
    <t>PGTO REF. DESPACHO FLS. 237/MOV.94 e DESPACHO FLS.286/MOV.133  Edital de Chamamento nº 07/2021 - Projeto Educação para a Vida - Deliberação nº 071/2021. Custeio. Termo de Fomento 70/2022. PROT. 18.604.734-6. Em substituição ao empenho 22000284.</t>
  </si>
  <si>
    <t>ASSOCIAÇÃO CULTURAL DE CAPOEIR</t>
  </si>
  <si>
    <t>22000430</t>
  </si>
  <si>
    <t>PGTO REF. DESPACHO FLS.425/MOV.106 e DESPACHO FLS.460/MOV.129  Edital de Chamamento nº 07/2021 – Projeto Oficinas de Capoeira Itinerante. CUSTEIO. Termo de Fomento nº 091/2022. Deliberação nº 052/2020/CEDCA/PR. PROTOCOLO 18.885.610-1</t>
  </si>
  <si>
    <t>22000431</t>
  </si>
  <si>
    <t>PGTO REF. DESPACHO FLS.425/MOV.106 e DESPACHO FLS. 460/MOV.129 Edital de Chamamento nº 07/2021 – Projeto Oficinas de Capoeira Itinerante. INVESTIMENTO. Termo de Fomento nº 091/2022. Deliberação nº 052/2020/CEDCA/PR. PROTOCOLO 18.885.610-1</t>
  </si>
  <si>
    <t>RECANTO ESPERANCA</t>
  </si>
  <si>
    <t>22000427</t>
  </si>
  <si>
    <t>PGTO REF. DESPACHO FLS.298/MOV.106 E DESPACHO FLS.332/MOV.128  Edital de Chamamento nº 07/2021 – Projeto Cuidado Integral. Deliberação n 052/2020. CUSTEIO. Termo de Fomento nº 090/2022.PROTOCOLO 18.966.202-5</t>
  </si>
  <si>
    <t>22000441</t>
  </si>
  <si>
    <t>PGTO REF. DESPACHO FLS. 427/MOV.76 e DESPACHO FLS.466/MOV.103 PROT, 18.914.725-2  Edital de Chamamento nº 07/2021 – Projeto Qualificar na trilha do desenvolvimento. CUSTEIO. Deliberação nº 052/2020. Termo de Fomento 100/2022 - Protocolo 18.914.725-2</t>
  </si>
  <si>
    <t>22000442</t>
  </si>
  <si>
    <t>PGTO REF. DESPACHO FLS. 427/MOV.76 e DESPACHO FLS.466/MOV.103 PROT, 18.914.725-2 Edital de Chamamento nº 07/2021 – Projeto Qualificar na trilha do desenvolvimento. INVESTIMENTO. Deliberação nº 052/2020. Termo de Fomento 100/2022 - Protocolo 18.914.725-2</t>
  </si>
  <si>
    <t>ASSOCIACAO AGENTES DA PAZ</t>
  </si>
  <si>
    <t>22000445</t>
  </si>
  <si>
    <t>PGTO REF. DESPACHO FLS. 291/MOV.118 E DESPACHO FLS 321/MOV.134 PROT. 18.956.118-0 Edital de Chamamento nº 07/2021 – Projeto Cuidando e Despertando Talentos. Custeio. Termo de Fomento 103/2022. Prot. 18.956.118-0.</t>
  </si>
  <si>
    <t>PGTO NFS-e 2022138 - CENSE SÃO JOSÉ DOS PINHAIS - REF. MAR/2022 - PROT. 18.801.385-6 -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</si>
  <si>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NFS-e 2022152 - CENSE SÃO JOSÉ DOS PINHAIS - REF. ABR/2022 - PROT. 18.801.385-6 -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</si>
  <si>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NFS-e 2022352 - CENSE SÃO JOSÉ DOS PINHAIS - REF. MAI/2022 - PROT. 18.801.385-6 -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</si>
  <si>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NFS-e 2022276 - CENSE SÃO JOSÉ DOS PINHAIS - REF. JUN/2022 - PROT. 18.801.385-6 -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</si>
  <si>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22000167</t>
  </si>
  <si>
    <t>PGTO NFS-e 2022296 - CENSE SÃO JOSÉ DOS PINHAIS - REF. JUL/2022 - PROT. 18.801.385-6 -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</si>
  <si>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DESPACHO nº 1024 B/2022 – SEJUF/DET/CPP REF. 09/2022 FIA - Deliberação nº 84/2020 – CEDCA/PR – Programa Cartão Futuro Emergencial – PCFE. 19.278.867-6</t>
  </si>
  <si>
    <t>PGTO DESPACHO nº 1023 B/2022 – SEJUF/DET/CPP REF. 09/2022 PROT. 19.347.570-1- Deliberação nº 84/2020, 29/2021 – CEDCA/PR – Programa Cartão Futuro Emergencial – PCFE. Prot. 19.347.570-1.</t>
  </si>
  <si>
    <t>PGTO CONFORME DESPACHO DE AUTORIZO Nº: 1020 C/2022 (FLS. 101)  SETEMBRO/2022 - Deliberação nº 84/2020, 29/2021 – CEDCA/PR – Programa Cartão Futuro – PCF. 19.138.921-2</t>
  </si>
  <si>
    <t>PGTO DESPACHO nº 1021 E/2022 – SEJUF/DET/CPP REF. 08 E 09/2022 FIA - Deliberação nº 65/2020 e 29/2021 - Programa Cartão Futuro. Prot. 18.844.717-1.</t>
  </si>
  <si>
    <t>APC . ASSOCIACAO PARANAENSE DE</t>
  </si>
  <si>
    <t>22000439</t>
  </si>
  <si>
    <t>PGTO REF. A DESPACHO FLS.487/MOV.120 E DESPACHO FLS.526/MOV.143 PROT. 18.695.600-1 Edital de Chamamento nº 07/2021 – Projeto Segurança Alimentar: Comer e brincar é para todos - CUSTEIO - Termo de Fomento 099/2022. Protocolo 18.695.600-1.</t>
  </si>
  <si>
    <t>22000440</t>
  </si>
  <si>
    <t>PGTO REF. A DESPACHO FLS.487/MOV.120 E DESPACHO FLS.526/MOV.143 PROT. 18.695.600-1 Edital de Chamamento nº 07/2021 – Projeto Segurança Alimentar: Comer e brincar é para todos - INVESTIMENTO - Fomento 099/2022. Protocolo 18.695.600-1.</t>
  </si>
  <si>
    <t>APAE DE NOVA LARANJEIRAS</t>
  </si>
  <si>
    <t>22000456</t>
  </si>
  <si>
    <t>PGTO REF. DESPACHO FLS.193/MOV.73 e DESPACHO FLS.226/MOV.93  Edital de Chamamento nº 07/2021 – Projeto A arte dando um novo olhar para a cultura indígena. Deliberação nº 052/2020 - CEDCA/PR. CUSTEIO. Termo de Fomento 107/2022 - Protocolo 19.204.305-0</t>
  </si>
  <si>
    <t>22000454</t>
  </si>
  <si>
    <t>PGTO REF. DESPACHO FLS.169/MOV.76 e DESPACHO FLS. 201/MOV.97 PROT. 18.586.211-9  Edital de Chamamento nº 07/2021 – Projeto Boas escolhas frente as oportunidades: Uma necessidade para o adolescente aprendiz no período pós pandemia. CUSTEIO. Deliberação 052/2020. Termo de Fomento 105/2022 - Protocolo 18.586.211-9</t>
  </si>
  <si>
    <t>APAE DE TOMAZINA</t>
  </si>
  <si>
    <t>22000455</t>
  </si>
  <si>
    <t>PGTO REF. DESPACHO FLS. 229/MOV.85 e DESPACHO FLS. 263/MOV.107 PROT. 18.668.457-5 Edital de Chamamento nº 07/2021 – Projeto Transformar, Fortalecer e Garantir o Serviço de Convivência e Fortalecimento de Vínculos. Termo de Fomento 106/2022 - Protocolo 18.668.457-5.</t>
  </si>
  <si>
    <t>22000004</t>
  </si>
  <si>
    <t>PGTO NF 2022103 - REF 06/2022 - PROT. 19.339.592-9 - Contrato Administrativo nº 062/2020 - Para execução integral do Programa Estadual de Aprendizagem. Deliberações 06/2019 e 003/2021/CEDCA/PR. 17.511.447-5</t>
  </si>
  <si>
    <t>ASSOCIACAO RAINHA DA PAZ   POR</t>
  </si>
  <si>
    <t>22000452</t>
  </si>
  <si>
    <t>PGTO REF. DESPACHO FLS. 314/MOV.93 e DESPACHO FLS.348/MOV.115 PROT. 18.921.076-0  Edital de Chamamento nº 07/2021 – Projeto Rainha da Paz – Serviço de Convivência e Fortalecimento de Vínculos. Custeio. Termo de Fomento 104/2022. Prot. 18.921.076-0.</t>
  </si>
  <si>
    <t>22000453</t>
  </si>
  <si>
    <t>PGTO REF. DESPACHO FLS. 314/MOV.93 e DESPACHO FLS. 348/MOV.115 PROT. 18.921.076-0 Edital de Chamamento nº 07/2021 – Projeto Rainha da Paz – Serviço de Convivência e Fortalecimento de Vínculos. Investimento. Termo de Fomento 104/2022. Prot. 18.921.076-0.</t>
  </si>
  <si>
    <t>APAE DE PRUDENTOPOLIS</t>
  </si>
  <si>
    <t>22000450</t>
  </si>
  <si>
    <t>PGTO REF. DESPACHO FLS. 329/MOV.86 e DESPACHO FLS. 401/MOV.110 PROT. 18.937.068-7 Edital de Chamamento nº 07/2021 – Projeto Treinamento e ações esportivas em contraturno escolar. CUSTEIO. Deliberação Termo de Fomento 097/2022. nº 52/2020. Protocolo 18.937.068-7</t>
  </si>
  <si>
    <t>PGTO REF.DESPACHO PAGAMENTO PADRÃO nº 1027-B/2022 – SEJUF/DET/CPP PROT. 19.278.040-3  Deliberação nº 84/2020 – CEDCA/PR – Programa Cartão Futuro Emergencial – PCFE. 19.278.040-3</t>
  </si>
  <si>
    <t>PGTO DESPACHO nº 1026 B/2022 – SEJUF/DET/CPP REF. 09/2022 FIA - Deliberação nº 84/2020, 29/2021 – CEDCA/PR – Programa Cartão Futuro Emergencial – PCFE. 19.284.187-9.</t>
  </si>
  <si>
    <t>PGTO REF. DESPACHO PAGAMENTO PADRÃO nº 1028 – E / 2022 – SEJUF/DET/CPP PROT. 18.596.744-8 Deliberação nº 65/2020 e 29/2021 - CEDCA/PR - Programa Cartão Futuro - PCF. Prot. 18.956.744-8.</t>
  </si>
  <si>
    <t>INSTITUTO VICENTINOS DO BRASIL</t>
  </si>
  <si>
    <t>22000476</t>
  </si>
  <si>
    <t>PGTO REF. DESPACHO FLS.247/MOV.84 e DESPACHO FLS.283/MOV.107 PROT. 18.966.298-0 Edital de Chamamento nº 007/2021 - Projeto de Inclusão Digital. Custeio. Termo de Fomento 118/2022. Prot. 18.966.298-0.</t>
  </si>
  <si>
    <t>22000477</t>
  </si>
  <si>
    <t>PGTO REF. DESPACHO FLS.247/MOV.84 e DESPACHO FLS.283/MOV.107 PROT. 18.966.298-0 Edital de Chamamento 007/2021 - Projeto de Inclusão Digital. Investimento. Termo de Fomento 118/2022. Prot. 18.966.298-0.</t>
  </si>
  <si>
    <t>FMDCA . RIO NEGRO</t>
  </si>
  <si>
    <t>22000537</t>
  </si>
  <si>
    <t>Pagto atender Memorando Nº 146/2022 DPSE/DAS/SEJUF ref. Deliberação nº 018/2021 – CEDCA/PR – Incentivo Atendimento Emergencial para Crianças, Adolescentes ameaçados de morte e suas famílias no Sistema Único de Assistência Social – SUAS. Prot.18.019.980-2.</t>
  </si>
  <si>
    <t>FMDCA . UBIRATA</t>
  </si>
  <si>
    <t>22000538</t>
  </si>
  <si>
    <t>PGTO NFS-e 2022314 - CENSE CASCAVEL I - REF. JUL/2022 - PROT. 18.663.939-1 - Contrato Administrativo nº 064/2020 - Contratação de empresa especializada para prestação de serviços, não contínuos para a execução do Projeto Karatê nas Unidades Socioeducativas. 15.794.014-7</t>
  </si>
  <si>
    <t>ASSOCIACAO DE EDUCACAO FAMILIA</t>
  </si>
  <si>
    <t>22000467</t>
  </si>
  <si>
    <t>PGTO REF. DESPACHO FLS.362/MOV.86 e DESPACHO FLS.395/MOV.105 PROT. 18.650.196-9 Edital de Chamamento nº 07/2021 – Projeto Apoio a manutenção e fortalecimento da socioaprendizagem ofertada pela AEFSPR. INVESTIMENTO. Deliberação nº 052/2020. Termo de Fomento 114/2022.  Protocolo 18.650.196-9.</t>
  </si>
  <si>
    <t xml:space="preserve">PGTO NF 2022164 REF ABRIL  CENSE UMUARAMA PROT. 18.657.804-0- Contrato Administrativo nº 064/2020 - Contratação de empresa especializada para prestação  deserviços, não contínuos para a execução do Projeto Karatê nas Unidades Socioeducativas.  15.794.014-7 </t>
  </si>
  <si>
    <t xml:space="preserve">PGTO NF 2022215 REF MAIO  CENSE UMUARAMA PROT. 18.657.804-0-  Contrato Administrativo nº 064/2020 - Contratação de empresa especializada para prestação deserviços, não contínuos para a execução do Projeto Karatê nas Unidades Socioeducativas. 15.794.014-7 </t>
  </si>
  <si>
    <t>APAE DE PINHAIS</t>
  </si>
  <si>
    <t>22000461</t>
  </si>
  <si>
    <t>PGTO PARTE - PARCELA ÚNICA CFE DESPACHO DE 17/10/22 - CENTRAL DE CONVENIOS - Edital de Chamamento nº 07/2021 – Projeto Apoio a escolarização. CUSTEIO. Deliberação nº 052/2020. Termo de Fomento nº 112/2022. Protocolo 18.961.494-2.</t>
  </si>
  <si>
    <t>22000462</t>
  </si>
  <si>
    <t>PGTO PARTE PARCELA ÚNICA CFE DESPACHO DE 17/10/22 - CENTRAL DE CONVENIOS -  Edital de Chamamento nº 07/2021 – Projeto Apoio a escolarização. INVESTIMENTO. Deliberação nº 052/2020. Termo de Fomento nº 112/2022. Protocolo 18.961.494-2</t>
  </si>
  <si>
    <t>PGTO  CONFORME DESPACHO Nº: 1026 B /2022 SETEMBRO/2022 PROT. 19.296.124-6 - Deliberação nº 84/2020, 29/2021 – CEDCA/PR – Programa Cartão Futuro Emergencial – PCFE. 19.296.124-6.</t>
  </si>
  <si>
    <t xml:space="preserve">PGTO NFS-e 2022160 - SEMI PARANAVAÍ - REF. ABR/2022 - PROT. 18.801.445-3 - Contrato Administrativo nº 064/2020 - Contratação de empresa especializada para prestação deserviços, não contínuos para a execução do Projeto Karatê nas Unidades Socioeducativas. 15.794.014-7 </t>
  </si>
  <si>
    <t xml:space="preserve">PGTO NFS-e 2022211 - SEMI PARANAVAÍ - REF. MAI/2022 - PROT. 18.801.445-3 - Contrato Administrativo nº 064/2020 - Contratação de empresa especializada para prestação deserviços, não contínuos para a execução do Projeto Karatê nas Unidades Socioeducativas. 15.794.014-7 </t>
  </si>
  <si>
    <t>PGTO NFS-e 2022243 - SEMI PARANAVAÍ - REF. JUN/2022 - PROT. 18.801.445-3 - Contrato Administrativo nº 064/2020 - Contratação de empresa especializada para prestação de serviços, não contínuos para a execução do Projeto Karatê nas Unidades Socioeducativas. 15.794.014-7</t>
  </si>
  <si>
    <t>PGTO NFS-e 2022307 - SEMI PARANAVAÍ - REF. JUL/2022 - PROT. 18.801.445-3 - Contrato Administrativo nº 064/2020 - Contratação de empresa especializada para prestação de serviços, não contínuos para a execução do Projeto Karatê nas Unidades Socioeducativas. 15.794.014-7</t>
  </si>
  <si>
    <t>CENTRO DE EDUCACAO SANTA RITA</t>
  </si>
  <si>
    <t>22000497</t>
  </si>
  <si>
    <t>PGTO REF. DESPACHO FLS.201/MOV.92 e DESPACHO FLS. 233/MOV.113 PROT. 18.650.939-0  Edital de Chamamento nº 07/2021 – Projeto Empoderamento e formação de adolescentes aprendizes. CUSTEIO. Deliberação 052/2020. Termo de Fomento 125/2022. Protocolo 18.650.939-0</t>
  </si>
  <si>
    <t>22000468</t>
  </si>
  <si>
    <t>PGTO REF. DESPACHO FLS.362/MOV.86 e DESPACHO FLS.395/MOV.105 PROT. 18.650.196-9  Edital de Chamamento nº 07/2021 – Projeto Apoio a manutenção e fortalecimento da socioaprendizagem ofertada pela AEFSPR. CUSTEIO. Deliberação nº 052/2020. Termo de Fomento 114/2022. Protocolo 18.650.196-9.</t>
  </si>
  <si>
    <t>GERAR GERACAO DE EMPREGO RENDA</t>
  </si>
  <si>
    <t>22000425</t>
  </si>
  <si>
    <t>PGTO REF. DESPACHO FLS.314/MOV.92 e DESPACHO FLS.355/MOV.117 PROT. 18.961.404-7 Edital de Chamamento nº 07/2021 – Projeto Prepara – Efetivar oportunidades, transformar vidas!. CUSTEIO. Deliberação nº 052/2020. Termo de Fomento 088/2022. Protocolo 18.961.404-7</t>
  </si>
  <si>
    <t>22000426</t>
  </si>
  <si>
    <t>PGTO REF. DESPACHO FLS.314/MOV.92 e DESPACHO FLS.355/MOV.117 PROT. 18.961.404-7 Edital de Chamamento nº 07/2021 – Projeto Prepara – Efetivar oportunidades, transformar vidas!. INVESTIMENTO. Deliberação nº 052/2020. Termo de Fomento 088/2022. Protocolo 18.961.404-7.</t>
  </si>
  <si>
    <t>APAE DE MARINGA</t>
  </si>
  <si>
    <t>22000484</t>
  </si>
  <si>
    <t>PGTO REF. DESPACHO FLS.297/MOV.103 e DESPACHO FLS.330/MOV.125 PROT. 18.910.635-1 Edital de Chamamento nº 07/2021 – Projeto Pré aprendizagem na educação especial. Deliberação nº 052/2020 - CEDCA/PR. CUSTEIO. Termo de Fomento 120/2022. Protocolo 18.910.635-1</t>
  </si>
  <si>
    <t>APAE DE SAO PEDRO DO IVAI</t>
  </si>
  <si>
    <t>22000493</t>
  </si>
  <si>
    <t>PGTO REF. DESPACHO FLS. 297/MOV.91 e DESPACHO FLS.349/MOV.115 PROT. 18.669.814-2 Edital de Chamamento nº 07/2021 – Projeto APAE – São Pedro do Ivaí – Enfrentando os Desafios da Pandemia. CUSTEIO. Termo de Fomento 123/2022. Protocolo 18.669.814-2.</t>
  </si>
  <si>
    <t>22000494</t>
  </si>
  <si>
    <t>PGTO REF. DESPACHO FLS. 297/MOV.91 e DESPACHO FLS. 349/MOV.115 PROT. 18.669.814-2 Edital de Chamamento nº 07/2021 – Projeto APAE – São Pedro do Ivaí – Enfrentando os Desafios da Pandemia. INVESTIMENTO. Termo de Fomento 123/2022. Protocolo 18.669.814-2.</t>
  </si>
  <si>
    <t>OBRA DE ASSIT SOCIAL PAPA JOAO</t>
  </si>
  <si>
    <t>22000482</t>
  </si>
  <si>
    <t>PGTO REF. DESPACHO FLS.334/MOV.109 e DESPACHO FLS.394/MOV.136 PROT. 18.944.723-0  Edital de Chamamento nº 07/2021 – Projeto Protegendo Vidas. Custeio. Termo de Fomento 121/2022. Prot. 18.944.723-0.</t>
  </si>
  <si>
    <t>22000488</t>
  </si>
  <si>
    <t>PGTO REF. DESPACHO FLS.334/MOV.109 e DESPACHO FLS.394/MOV.136 PROT. 18.944.723-0  Edital de Chamamento nº 07/2021 – Projeto Protegendo Vidas. Investimento. Termo de Fomento 121/2022. Prot. 18.944.723-0.</t>
  </si>
  <si>
    <t>PGTO NFS-e 202294 - CENSE PONTA GROSSA - REF. MAR/2022 - PROT. 18.793.591-1 -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Prot.18.216.151-9</t>
  </si>
  <si>
    <t>PGTO NFS-e 2022154 - CENSE PONTA GROSSA - REF. ABR/2022 - PROT. 18.793.591-1 -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</si>
  <si>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NFS-e 2022231 - CENSE PONTA GROSSA - REF. MAI/2022 - PROT. 18.793.591-1 -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</si>
  <si>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NFS-e 2022270 - CENSE PONTA GROSSA - REF. JUN/2022 - PROT. 18.793.591-1 -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</si>
  <si>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DESPACHO nº 1029 B/2022 – SEJUF/DET/CPP REF. SETEMBRO/2022 PROT. 19.103.347-7 - Deliberação nº 84/2020, 65/2020 – CEDCA/PR -  Programa Cartão Futuro – PCF. 19.103.347-7.</t>
  </si>
  <si>
    <t>PGTO CONFORME DESPACHO 1013-E/2022 (FLS. 387) PROT. 18.914.972-7 - Deliberação nº 65/2020 e 29/2021 - CEDCA - Programa Cartão Futuro. Prot. 18.914.972-7.</t>
  </si>
  <si>
    <t>APAE DE GUARATUBA</t>
  </si>
  <si>
    <t>22000489</t>
  </si>
  <si>
    <t>PGTO REF. DESPACHO FLS.208/MOV.81 e DESPACHO FLS.239/MOV.101 PROT. 18.854.840-7 Edital de Chamamento nº 007/2021 - Projeto Inclusão, Cidadania e Locomoção: O Acesso a Cadeira de Rodas para Pessoas com Deficiência Acompanhadas pela APAE de Guaratuba. Investimento. Termo de Fomento 122/2022. Prot. 18.854.840-7.</t>
  </si>
  <si>
    <t>APAE DE PLANALTO</t>
  </si>
  <si>
    <t>22000446</t>
  </si>
  <si>
    <t>PGTO REF. DESPACHO FLS.455/MOV.135 e DESPACHO FLS.489/MOV.156 PROT. 18.885.697-7  Edital de Chamamento nº 07/2021 – Projeto Recreação e Conhecimento. deliberação nº 052/2020. CUSTEIO. Termo de Fomento 096/2022. Protocolo 18.885.697-7</t>
  </si>
  <si>
    <t>DOM JOAO BOSCO</t>
  </si>
  <si>
    <t>22000457</t>
  </si>
  <si>
    <t>PGTO REF. DESPACHO FLS. 297/MOV. 85 e DESPACHO FLS. 331/MOV.107 PROT. 18.921.262-3 Edital de Chamamento nº 07/2021 – Projeto CTA – Transformando a Realidade/Aperfeiçoando e Melhorando. Custeio. Termo de Fomento 108/2022 - Prot. 18.921.262-3.</t>
  </si>
  <si>
    <t>22000458</t>
  </si>
  <si>
    <t>PGTO REF. DESPACHO FLS. 297/MOV. 85 e DESPACHO FLS. 331/MOV.107 PROT. 18.921.262-3 Edital de Chamamento nº 07/2021 – Projeto CTA – Transformando a Realidade/Aperfeiçoando e Melhorando. Investimento. Termo de Fomento 108/2022 - Prot. 18.921.262-3.</t>
  </si>
  <si>
    <t>APAE DE ASSAI</t>
  </si>
  <si>
    <t>22000435</t>
  </si>
  <si>
    <t>PGTO REF. DESPACHO FLS.337/MOV.111 e DESPACHO FLS. 395/MOV.135 PROT. 18.892.122-1 Edital Chamamento 007/2021 - Projeto Em Busca do Novo Amanhã: Fortalecendo Crianças e Adolescentes com Deficiência e seus Familiares, Superando e Criando Possibilidades. Custeio. Termo de Fomento 095/2022. Prot. 18.892.122-1.</t>
  </si>
  <si>
    <t>22000436</t>
  </si>
  <si>
    <t>PGTO REF. DESPACHO FLS.337/MOV.111 e DESPACHO FLS. 395/MOV.135 PROT. 18.892.122-1 Edital Chamamento 007/2021 - Projeto Em Busca do Novo Amanhã: Fortalecendo Crianças e Adolescentes com Deficiência e seus Familiares, Superando e Criando Possibilidades. Investimento. Termo de Fomento 095/2022. Prot. 18.892.122-1.</t>
  </si>
  <si>
    <t>ASSOC ANTONIO E MARCOS CAVANIS</t>
  </si>
  <si>
    <t>22000505</t>
  </si>
  <si>
    <t>PGTO REF. DESPACHO FLS.200/MOV.92 e DESPACHO FLS. 232/MOV.112 PROT. 18.952.036-0 Edital de Chamamento nº 07/2021 – Projeto Promovendo a paz pelo caminho das artes. Deliberação nº 052.2020. CUSTEIO - Termo de Fomento 130/2022. Protocolo 18.952.036-0</t>
  </si>
  <si>
    <t>22000506</t>
  </si>
  <si>
    <t>PGTO REF. DESPACHO FLS.200/MOV.92 e DESPACHO FLS. 232/MOV.112 PROT. 18.952.036-0 Edital de Chamamento nº 07/2021 – Projeto Promovendo a paz pelo caminho das artes. Deliberação nº 052.2020. INVESTIMENTO. Termo de Fomento 130/2022. Protocolo 18.952.036-0</t>
  </si>
  <si>
    <t>22000499</t>
  </si>
  <si>
    <t>PGTO REF. DESPACHO FLS.301/MOV.84 e DESPACHO FLS. 338/MOV.104 PROT. 18.904.600-6 Edital de Chamamento nº 07/2021 – Projeto Oferta de pré-aprendizagem e qualificação profissional para 150 adolescentes em situação de vulnerabilidade e/ou risco social. CUSTEIO. Deliberação nº 052/2020. Termo de Fomento 126/2022. Protocolo 18.904.600-6</t>
  </si>
  <si>
    <t>22000500</t>
  </si>
  <si>
    <t xml:space="preserve">PGTO REF. DESPACHO FLS.301/MOV.84 e DESPACHO FLS. 338/MOV.104 PROT. 18.904.600-6 Edital de Chamamento nº 07/2021 – Projeto Oferta de pré-aprendizagem e qualificação profissional para 150 adolescentes em situação de vulnerabilidade e/ou risco social. INVESTIMENTO. Deliberação nº 052/2020. Termo de Fomento 126/2022. Protocolo 18.904.600-6. </t>
  </si>
  <si>
    <t>INSTITUTO UNIAO PARA A VITORIA</t>
  </si>
  <si>
    <t>22000498</t>
  </si>
  <si>
    <t>PGTO REF. DESPACHO FLS.264/MOV.97 e DESPACHO FLS.306/MOV.119 PROT. 18.893.660-1  Edital de Chamamento nº 07/2021 – Projeto Insti.Tec. INVESTIMENTO. Termo de Fomento 127/2022. Protocolo 18.893.660-1.</t>
  </si>
  <si>
    <t>ESPERANCA CIDADE DOS MENINOS</t>
  </si>
  <si>
    <t>22000478</t>
  </si>
  <si>
    <t>PGTO REF. DESPACHO FLS.235/MOV.89 e DESPACHO FLS.264/MOV.106 PROT. 18.650.009-1  Edital de Chamamento nº 07/2021 – Projeto Semeando Esperança: Práticas de Educação Ambiental visando o Fortalecimento de Vínculos Familiares e Sociais. CUSTEIO. Termo de Fomento 119/2022. 18.650.009-1</t>
  </si>
  <si>
    <t>22000479</t>
  </si>
  <si>
    <t>PGTO REF. DESPACHO FLS.235/MOV.89 e DESPACHO FLS.264/MOV.106 PROT. 18.650.009-1  Edital de Chamamento nº 07/2021 – Projeto Semeando Esperança: Práticas de Educação Ambiental visando o Fortalecimento de Vínculos Familiares e Sociais. CAPITAL. Termo de Fomento 119/2022. 18.650.009-1</t>
  </si>
  <si>
    <t>COMUNIDADE SOCIAL CRISTA BENEF</t>
  </si>
  <si>
    <t>22000501</t>
  </si>
  <si>
    <t>PGTO REF. DESPACHO FLS.239/MOV.118 e DESPACHO FLS.270/MOV.137 PROT. 18.604.484-3 Edital de Chamamento nº 07/2021 – Projeto Karatê e Dança. CUSTEIO. Termo de Fomento 128/2022. Protocolo 18.604.484-3.</t>
  </si>
  <si>
    <t>INSTITUTO EDUCACIONAL DUQUE DE</t>
  </si>
  <si>
    <t>22000465</t>
  </si>
  <si>
    <t>PGTO PARTE PARCELA ÚNICA CFE DESPACHO DE 17/10/22 - CENTRAL DE CONVENIOS - Edital de Chamamento nº 07/2021 – Projeto Educando Emoções: Uma Proposta de Auto cuidado e Promoção para a Paz. Custeio. Termo de Fomento 110/2022. Prot. 18.570.113-1.</t>
  </si>
  <si>
    <t>APAE DE SERTANOPOLIS</t>
  </si>
  <si>
    <t>22000444</t>
  </si>
  <si>
    <t>PGTO DESPACHO FLS. 422/MOV.84 e DESPACHO FLS. 474/MOV.114 PROT. 18.776.795-4 Edital de Chamamento nº 07/2021 – Projeto Reconstruindo laços. CUSTEIO. Termo de Fomento 101/2022. Prot. 18.776.795-4</t>
  </si>
  <si>
    <t>22000466</t>
  </si>
  <si>
    <t>PGTO PARTE PARCELA ÚNICA CFE DESPACHO DE 17/10/22 - CENTRAL DE CONVENIOS - Edital de Chamamento nº 07/2021 – Projeto Educando Emoções: Uma Proposta de Autocuidado e Promoção para a Paz. Investimento. Termo de Fomento 110/2022. Prot. 18.570.113-1.</t>
  </si>
  <si>
    <t>GUARDA MIRIN</t>
  </si>
  <si>
    <t>22000470</t>
  </si>
  <si>
    <t>PGTO REF. DESPACHO FLS. 341/MOV.95 e DESPACHO FLS. 392/117 PROT. 18.956.131-8 Edital de Chamamento nº 07/2021 – Projeto Ampliação do serviço de convivência e fortalecimento de vínculos para adolescentes na entidade Guarda Mirim de Dois Vizinhos. CUSTEIO. Deliberação nº 052/2020. Termo de Fomento 116/2022. Protocolo 18.956.131-8</t>
  </si>
  <si>
    <t>22000471</t>
  </si>
  <si>
    <t>PGTO REF. DESPACHO FLS. 341/MOV.95 e DESPACHO FLS. 392/117 PROT. 18.956.131-8 Edital de Chamamento nº 07/2021 – Projeto Ampliação do serviço de convivência e fortalecimento de vínculos para adolescentes na entidade Guarda Mirim de Dois Vizinhos. INVESTIMENTO. Deliberação nº 052/2020. Termo de Fomento 116/2022. Protocolo 18.956.131-8</t>
  </si>
  <si>
    <t>APAE DE INACIO MARTINS</t>
  </si>
  <si>
    <t>22000502</t>
  </si>
  <si>
    <t>PGTO REF. DESPACHO FLS.213/MOV.73 e DESPACHO FLS. 246/MOV.93 PROT. 18.582.955-3 Edital de Chamamento nº 07/2021 – Projeto Uso da tecnologia assistiva para desenvolvimento da aprendizagem. INVESTIMENTO. Termo de Fomento 129/2022. Protocolo 18.582.955-3.</t>
  </si>
  <si>
    <t>22000433</t>
  </si>
  <si>
    <t>PGTO REF. DESPACHO FLS. 257/MOV.86 e DESPACHO FLS.293/MOV.112 PROT. 19.001.512-2 Edital de Chamamento nº 07/2021 – Projeto Força e Vida. Deliberação nº 052/2020/CEDCA. CUSTEIO. Termo de Fomento nº 094/2022. Protocolo 19.001.512-2</t>
  </si>
  <si>
    <t>22000434</t>
  </si>
  <si>
    <t>PGTO REF. DESPACHO FLS. 257/MOV.86 e DESPACHO FLS.293/MOV.112 PROT. 19.001.512-2 Edital de Chamamento nº 07/2021 – Projeto Força e Vida. Deliberação nº 052/2020/CEDCA. INVESTIMENTO. Termo de Fomento nº 094/2022. Protocolo 19.001.512-2</t>
  </si>
  <si>
    <t>PGTO NFS-e 2022367 - SEMI FOZ DO IGUAÇU - REF. JUN/2022 - PROT. 18.780.058-7 - Contrato Administrativo nº 064/2020 - Contratação de empresa especializada para prestação de serviços, não contínuos para a execução do Projeto Karatê nas Unidades Socioeducativas. 15.794.014-7</t>
  </si>
  <si>
    <t>APAE DE BOM SUCESSO</t>
  </si>
  <si>
    <t>22000474</t>
  </si>
  <si>
    <t>PGTO REF. DESPACHO FLS. 237/MOV.84 e DESPACHO ÀS FLS. 293/MOV.109 PROT. 18.939.443-8 Edital de Chamamento nº 07/2021 – Projeto Abrindo Caminhos – APAE de Bom Sucesso. Custeio. Termo de Fomento 117/2022. Prot. 18.939.443-8.</t>
  </si>
  <si>
    <t>22000475</t>
  </si>
  <si>
    <t>PGTO REF. DESPACHO FLS. 237/MOV.84 e DESPACHO ÀS FLS. 293/MOV.109 PROT. 18.939.443-8Edital de Chamamento nº 07/2021 – Projeto Abrindo Caminhos – APAE de Bom Sucesso. Investimento. Termo de Fomento 117/2022. Prot. 18.939.443-8.</t>
  </si>
  <si>
    <t>RECRIAR . FAMILIA E ADOCAO</t>
  </si>
  <si>
    <t>22000443</t>
  </si>
  <si>
    <t>PGTO REF. DESPACHO FLS. 206/MOV.90 e DESPACHO FLS. 240/MOV.113 PROT. 18.502.406-7 Edital de Chamamento nº 07/2021 – Projeto Recriando Vínculos Através do Apadrinhamento Afetivo e Apoio a Adoção. Custeio. Termo de Fomento 102/2022. Prot. 18.502.406-7.</t>
  </si>
  <si>
    <t>CORRENTE DO BEM TEIXEIRA SOARE</t>
  </si>
  <si>
    <t>22000437</t>
  </si>
  <si>
    <t>PGTO REF. DESPACHO FLS.223/MOV.90 e DESPACHO FLS.273/MOV.114 PROT. 18.920.436-1 Edital de Chamamento nº 07/2021 – Projeto Música em ação. Deliberação nº 052/2020. CUSTEIO. Termo de Fomento 093/2022. Protocolo 18.920.436-1</t>
  </si>
  <si>
    <t>22000438</t>
  </si>
  <si>
    <t>PGTO REF. DESPACHO FLS.223/MOV.90 e DESPACHO FLS.273/MOV.114 PROT. 18.920.436-1 Edital de Chamamento nº 07/2021 – Projeto Música em ação. Deliberação nº 052/2020. INVESTIMENTO. Termo de Fomento 093/2022. Protocolo 18.920.436-1.</t>
  </si>
  <si>
    <t>CASA DO BOM MENINO DE ARAPONGA</t>
  </si>
  <si>
    <t>22000469</t>
  </si>
  <si>
    <t>PGTO REF. DESPACHO FLS.288/MOV.89 e DESPACHO FLS.320/MOV.110 PROT. 18.866.756-2 Edital de Chamamento nº 07/2021 – Projeto Crescer – Potencializando o conhecimento. CUSTEIO. Deliberação nº 052/2020. Termo de Fomento 115/2022. Protocolo 18.866.756-2</t>
  </si>
  <si>
    <t>PGTO NF 2022105 REF 07/2022 SEMI FOZ PROT. 19.572.700-7 - Contrato Administrativo nº 062/2020 - Para execução integral do Programa Estadual de Aprendizagem.  Deliberações 06/2019 e 003/2021/CEDCA/PR. 17.511.447-5</t>
  </si>
  <si>
    <t>PGTO PARTE INICIAL NFº: 2022106 REF 08/2022 PROT. 19.572.700-7 - Contrato Administrativo nº 062/2020 - Para execução integral do Programa Estadual de Aprendizagem. Deliberações 06/2019 e 003/2021/CEDCA/PR. 17.511.447-5</t>
  </si>
  <si>
    <t>PGTO PARTE FINAL NFº: 2022106 REF 08/2022 PROT. 19.572.700-7 - Contrato Administrativo nº 062/2020 - Para execução integral do Programa Estadual de Aprendizagem. Deliberações 06/2019 e 003/2021/CEDCA/PR. 17.511.447-5</t>
  </si>
  <si>
    <t>PGTO NFS-e 2022302 - REF. JUL/2022 - SEMI FEMININA CTBA - PROT. 18.788.326-1 -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</si>
  <si>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NFS-e 2022353 - REF. AGO/2022 - SEMI FEMININA CTBA - PROT. 18.788.326-1 -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</si>
  <si>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NFS-e 2022132 - REF. MAR/2022 - CENSE SÃO FRANCISCO - PROT. 18.787.431-9 -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</si>
  <si>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NFS-e 2022151 - REF. ABR/2022 - CENSE SÃO FRANCISCO - PROT. 18.787.431-9 -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</si>
  <si>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NFS-e 2022234 - REF. MAI/2022 - CENSE SÃO FRANCISCO - PROT. 18.787.431-9 -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</si>
  <si>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Validação Cadin</t>
  </si>
  <si>
    <t>102/2018</t>
  </si>
  <si>
    <t>029/2021</t>
  </si>
  <si>
    <t>065/2020</t>
  </si>
  <si>
    <t>039/2021</t>
  </si>
  <si>
    <t>021/2019</t>
  </si>
  <si>
    <t>071/2021</t>
  </si>
  <si>
    <t>obj. 4.2</t>
  </si>
  <si>
    <t>obj. 6.3</t>
  </si>
  <si>
    <t>obj. 4.1</t>
  </si>
  <si>
    <t>052/2016</t>
  </si>
  <si>
    <t>018/2021</t>
  </si>
  <si>
    <t>Edital de Chamamento nº 007/2021 - PROJETO ARTISTAS DO FUTURO. CUSTEIO - Termo de Fomento 155/2022. Prot. 18.600.369-1.</t>
  </si>
  <si>
    <t>Edital de Chamamento nº 07/2021 – Projeto Infância Inclusiva ADFP. Custeio. Termo de Fomento 156/2022. Prot. 18.889.875-0.</t>
  </si>
  <si>
    <t>Edital de Chamamento nº 07/2021 – Projeto Infância Inclusiva ADFP. Investimento. Termo de Fomento 156/2022. Prot. 18.889.875-0.</t>
  </si>
  <si>
    <t>Deliberação 08/2022 e 06/2019 – CEDCA/PR – Termo de Apostilamento de Reajuste ao Contrato nº 61/2020 para execução do Programa Estadual de Aprendizagem. Protocolo 18.641.636-8.</t>
  </si>
  <si>
    <t>Edital de Chamamento nº 07/2021 – Projeto Contra Turno Escolar Nova Terra. Custeio. Termo de Fomento 158/2022. Prot. 18.550.640-1.</t>
  </si>
  <si>
    <t>Edital de Chamamento nº 07/2021 – Associação Beneficente Projeto Nova Terra – Projeto Contra Turno Escolar Nova Terra. Investimento. Termo de Fomento 158/2022. Prot. 18.550.640-1.</t>
  </si>
  <si>
    <t xml:space="preserve"> Edital do Banco de Projetos 002/2022 – CEDCA/PR – Projeto Hospital Digital. Deliberação n 34/2022 – CEDCA/PR. CUSTEIO - Termo de Fomento 159/2022 - Protocolo 19.248.225-9.</t>
  </si>
  <si>
    <t xml:space="preserve"> Edital do Banco de Projetos 002/2022 – CEDCA/PR – Projeto Hospital Digital. Deliberação n 34/2022 – CEDCA/PR. INVESTIMENTO. Termo de Fomento 159/2022 - Protocolo 19.248.225-9.</t>
  </si>
  <si>
    <t>Edital do Banco de Projetos 017/2020 – CEDCA/PR – Projeto Cidadão do Futuro. Custeio. Termo de Fomento 160/2022. Prot. 17.977.612-0</t>
  </si>
  <si>
    <t>Edital de Chamamento nº 07/2021 – Projeto Acolher, Educar e Prevenir. CUSTEIO. Termo de Fomento 161/2022. Protocolo 19.414.957-3.</t>
  </si>
  <si>
    <t xml:space="preserve"> Edital de Chamamento nº 07/2021 – Projeto Acolher, Educar e Prevenir. INVESTIMENTO. Termo de Fomento 161/2022. Protocolo 19.414.957-3</t>
  </si>
  <si>
    <t>INCENTIVO A PRIMEIRA INFANCIA - Apoio e Fortalecimento ao Acompanhamento Intersetorial às Famílias com Gestantes e/ou Crianças de 0 a 6 anos de idade - 4900 Protocolo: 19.570.487-2 - 4900</t>
  </si>
  <si>
    <t>Deliberação nº 47/2022 – CEDCA/PR – repasse na modalidade fundo a fundo para Apoio e Fortalecimento ao Acompanhamento Intersetorial às Famílias com Gestantes e/ou Crianças de 0 a 6 anos de idade – Primeira Infância.</t>
  </si>
  <si>
    <t>NOVEMBRO</t>
  </si>
  <si>
    <t>obj.</t>
  </si>
  <si>
    <t>ONG MINHA VIDA MUDOU</t>
  </si>
  <si>
    <t>22000539</t>
  </si>
  <si>
    <t>PGTO REF. DESPACHO FLS.204/MOV.87 e DESPACHO FLS. 253/MOV.120 PROT. 18.961.287-7  Edital de Chamamento nº 07/2021 – Projeto Construindo sonhos. CUSTEIO. Deliberação nº 052/2020. Termo de Fomento 137/2022. Protocolo 18.905.041-0</t>
  </si>
  <si>
    <t>ASSEBE - ASSISTENCIA SOCIAL LA</t>
  </si>
  <si>
    <t>22000520</t>
  </si>
  <si>
    <t>PGTO REF. DESPACHO FLS.232/MOV.84 e DESPACHO FLS. 262/MOV.102 PROT. 18.945.429-5 Edital de Chamamento nº 07/2021 – Projeto Reestruturando. CUSTEIO. Deliberação nº 052/2020. Termo de Fomento 140/2022. Protocolo 18.945.429-5</t>
  </si>
  <si>
    <t>22000521</t>
  </si>
  <si>
    <t>PGTO REF. DESPACHO FLS.232/MOV.84 e DESPACHO FLS. 262/MOV.102 PROT. 18.945.429-5 Edital de Chamamento nº 07/2021 – Projeto Reestruturando. INVESTIMENTO. Deliberação nº 052/2020. Termo de Fomento 140/2022. Protocolo 18.945.429-5</t>
  </si>
  <si>
    <t>INSTITUTO DE ACAO SOCIAL JOAO</t>
  </si>
  <si>
    <t>22000518</t>
  </si>
  <si>
    <t>PGTO REF. DESPACHO FLS. 220/MOV.84 e DESPACHO FLS. 253/MOV.104 PROT. 18.921.247-0 Edital de Chamamento nº 07/2021 – Projeto Resistir e sonhar. CUSTEIO. Deliberação nº 052/2020. Termo de Fomento 139/2022. Protocolo 18.921.247-0</t>
  </si>
  <si>
    <t>PGTO NFS-e 2022263 - REF. JUN/2022 - CENSE TOLEDO - PROT. 18.669.762-6 - Contrato Administrativo nº 064/2020 - Contratação de empresa especializada para prestação de serviços, não contínuos para a execução do Projeto Karatê nas Unidades Socioeducativas. 15.794.014-7</t>
  </si>
  <si>
    <t>PGTO NFS-e 2022305 - REF. JUL/2022 - CENSE TOLEDO - PROT. 18.669.762-6 - Contrato Administrativo nº 064/2020 - Contratação de empresa especializada para prestação de serviços, não contínuos para a execução do Projeto Karatê nas Unidades Socioeducativas. 15.794.014-7</t>
  </si>
  <si>
    <t>PGTO NFS-e 2022346 - REF. AGO/2022 - CENSE TOLEDO - PROT. 18.669.762-6 - Contrato Administrativo nº 064/2020 - Contratação de empresa especializada para prestação de serviços, não contínuos para a execução do Projeto Karatê nas Unidades Socioeducativas. 15.794.014-7</t>
  </si>
  <si>
    <t>PGTO NF 2022335 REF AGOSTO/2022 CENSE FAZENDA RIO GRANDE PROT. 18.778.511-1  - Contrato Administrativo nº 064/2020 - Contratação de empresa especializada para prestação de serviços, não contínuos para a execução do Projeto Karatê nas Unidades Socioeducativas. 15.794.014-7</t>
  </si>
  <si>
    <t>PGTO NFº 2022266 REF JUNHO/2022 CENSE CURITIBA PROT. 18.828.597-0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</si>
  <si>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2022280 REF JULHO/2022 CENSE CURITIBA PROT 18.828.597-0.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</si>
  <si>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2022355 REF AGOSTO /2022 CENSE CURITIBA PROT. 18.828.597-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</si>
  <si>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2022330 REF AGOSTO /2022 SEMILIBERDADE UMUARAMA PROT 18.765.621-4 - Contrato Administrativo nº 064/2020 - Contratação de empresa especializada para prestação de serviços, não contínuos para a execução do Projeto Karatê nas Unidades Socioeducativas. 15.794.014-7</t>
  </si>
  <si>
    <t>PGTO  NF 2022325 REF AGOSTO 2022 CENSE MARINGÁ, PROT 18.656.134-1Contrato Administrativo nº 064/2020 - Contratação de empresa especializada para prestação de serviços, não contínuos para a execução do Projeto Karatê nas Unidades Socioeducativas. 15.794.014-7</t>
  </si>
  <si>
    <t>PGTO NF 2022175 REF ABRIL/2022 PROT. 18.795.101-1 (REFERENTE COMPENSAÇÃO  NF 2022215 PAGO COM DUPLICIDADE LIQUIDAÇÃO 22001686) - Contrato Administrativo nº 064/2020 - Contratação de empresa especializada para prestação de serviços, não contínuos para a execução do Projeto Karatê nas Unidades Socioeducativas. 15.794.014-7</t>
  </si>
  <si>
    <t>PGTO NF 2022218 REF MAIO/2022 CENSE CASCAVEL II PROT. 18.795-101-1 - Contrato Administrativo nº 064/2020 - Contratação de empresa especializada para prestação de serviços, não contínuos para a execução do Projeto Karatê nas Unidades Socioeducativas. 15.794.014-7</t>
  </si>
  <si>
    <t>PGTO NF 2022258 REF JUNHO/ 2022 CENSE CASCAVEL II PROT. 18.795-101-1 -  Contrato Administrativo nº 064/2020 - Contratação de empresa especializada para prestação de serviços, não contínuos para a execução do Projeto Karatê nas Unidades Socioeducativas. 15.794.014-7</t>
  </si>
  <si>
    <t>PGTO NF 2022315 REF JULHO/2022 CENSE CASCAVEL II PROT. 18.795-101-1 -  Contrato Administrativo nº 064/2020 - Contratação de empresa especializada para prestação de serviços, não contínuos para a execução do Projeto Karatê nas Unidades Socioeducativas. 15.794.014-7</t>
  </si>
  <si>
    <t>PAGTO ATENDER DESPACHO 1040/2022-DAS/SEJUF – REF. SETEMBRO 2022 E PAGTOS NÃO REALIZADOS DE JULHO E AGOSTO 2022. Bolsa Agente de Cidadania vinculados ao Programa Centros da Juventude. Em complemento ao Empenho 22000011. Prot. 18.600.298-9</t>
  </si>
  <si>
    <t>PGTO NFS-e 2022333 - REF. AGO/2022 - CENSE CURITIBA - PROT. 18.778.960-5 - Contrato Administrativo nº 064/2020 - Contratação de empresa especializada para prestação de serviços, não contínuos para a execução do Projeto Karatê nas Unidades Socioeducativas. 15.794.014-7</t>
  </si>
  <si>
    <t>PGTO NF 2022297 REF JULHO /2022 CENSE SAO JOSE DOS PINHAIS PROT. 18.760.972-0 - Contrato Administrativo nº 064/2020 - Contratação de empresa especializada para prestação de serviços, não contínuos para a execução do Projeto Karatê nas Unidades Socioeducativas. 15.794.014-7</t>
  </si>
  <si>
    <t>PGTO NF 2022368  REF AGOSTO /2022 CENSE SAO JOSE DOS PINHAIS PROT. 18.760.972-0 - Contrato Administrativo nº 064/2020 - Contratação de empresa especializada para prestação de serviços, não contínuos para a execução do Projeto Karatê nas Unidades Socioeducativas. 15.794.014-7</t>
  </si>
  <si>
    <t>PGTO NF 2022262 REF JUNHO/2022 CENSE LARANJEIRAS DO SUL PROT 18.861.624-0.Contrato Administrativo nº 064/2020 - Contratação de empresa especializada para prestação de serviços, não contínuos para a execução do Projeto Karatê nas Unidades Socioeducativas. 15.794.014-7</t>
  </si>
  <si>
    <t>PGTO NF 2022311 REF JULHO/2022 CENSE LARANJEIRAS DO SUL PROT 18.861.624-0Contrato Administrativo nº 064/2020 - Contratação de empresa especializada para prestação de serviços, não contínuos para a execução do Projeto Karatê nas Unidades Socioeducativas. 15.794.014-7</t>
  </si>
  <si>
    <t>PGTO NF 2022345 REF AGOSTO/2022 CENSE LARANJEIRAS DO SUL PROT 18.861.624-0.Contrato Administrativo nº 064/2020 - Contratação de empresa especializada para prestação de serviços, não contínuos para a execução do Projeto Karatê nas Unidades Socioeducativas. 15.794.014-7</t>
  </si>
  <si>
    <t>PGTO NF  2022366 REF AGOSTO/2022 CENSE JOANA RICHA PROT. 18.800.604-3.Contrato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</si>
  <si>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2022301 REF JULHO/2022 SEMILIBERDADE FEMININA PROT 18.826.712-2. Contrato Administrativo nº 064/2020 - Contratação de empresa especializada para prestação de serviços, não contínuos para a execução do Projeto Karatê nas Unidades Socioeducativas. 15.794.014-7</t>
  </si>
  <si>
    <t>PGTO NF 2022332 REF AGOSTO/2022 SEMILIBERDADE FEMININA PROT 18.826.712-2.Contrato Administrativo nº 064/2020 - Contratação de empresa especializada para prestação de serviços, não contínuos para a execução do Projeto Karatê nas Unidades Socioeducativas. 15.794.014-7</t>
  </si>
  <si>
    <t>ASSOC. MANTENEDORA SANTA TEREZ</t>
  </si>
  <si>
    <t>22000463</t>
  </si>
  <si>
    <t>PGTO REF. DESPACHO FLS. 345/MOV.167 e DESPACHO FLS. 422/MOV.197 PROT. 18.416.920-7  Edital de Chamamento nº 07/2021 – Projeto Estruturar para Melhor Atender. Custeio. Deliberação nº 052/2020 - CEDCA. Termo de Fomento nº 113/2022. Prot. 18.416.920-7.</t>
  </si>
  <si>
    <t>22000464</t>
  </si>
  <si>
    <t>PGTO REF. DESPACHO FLS. 345/MOV.167 e DESPACHO FLS. 422/MOV.197 PROT. 18.416.920-7  Edital de Chamamento nº 07/2021 – Projeto Estruturar para Melhor Atender. Investimento. Deliberação nº 052/2020 - CEDCA. Termo de Fomento nº 113/2022. Prot. 18.416.920-7.</t>
  </si>
  <si>
    <t>PGTO  DESPACHO nº 1002/2022 – SEJUF/DET/CPP REF. 09/2022 - Deliberação nº 84/2020 – CEDCA/PR – Programa Cartão Futuro Emergencial – PCFE. 19.265.577-3</t>
  </si>
  <si>
    <t>PGTO NF 2022334 REF  AGOSTO/2022 CENSE JOANA RICHA PROT 18.662.816-0. Contrato Administrativo nº 064/2020 - Contratação de empresa especializada para prestação de serviços, não contínuos para a execução do Projeto Karatê nas Unidades Socioeducativas. 15.794.014-7</t>
  </si>
  <si>
    <t>ASSOCIACAO CAVANIS</t>
  </si>
  <si>
    <t>22000510</t>
  </si>
  <si>
    <t>PGTO REF. DESPACHO FLS. 363/MOV.91 e DESPACHO FLS.421/MOV.124 PROT. 18.952.091-3  Edital de Chamamento nº 07/2021 – Projeto Cria-atividade. CUSTEIO. Deliberação 052/2020. Termo de Fomento 132/2022. Protocolo 18.952.091-3</t>
  </si>
  <si>
    <t>22000511</t>
  </si>
  <si>
    <t>PGTO REF. DESPACHO FLS. 363/MOV.91 e DESPACHO FLS.421/MOV.124 PROT. 18.952.091-3  Edital de Chamamento nº 07/2021 – Projeto Cria-atividade. INVESTIMENTO. Deliberação 052/2020. Termo de Fomento 132/2022. Protocolo 18.952.091-3</t>
  </si>
  <si>
    <t>PGTO NF 2022150 REF ABRIL/2022 CENSE FAZENDA RIO GRANDE PROT. 18.803.285-0.Contrato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</si>
  <si>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2022228 REF MAIO/2022 CENSE FAZENDA RIO GRANDE PROT. 18.803.285-0.Contrato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</si>
  <si>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2022267 REF JUNHO/2022 CENSE FAZENDA RIO GRANDE PROT. 18.803.285-0.Contrato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</si>
  <si>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2022286 REF JULHO/2022 CENSE FAZENDA RIO GRANDE PROT. 18.803.285-0.Contrato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</si>
  <si>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CENTRO PARA O RESGATE A VIDA E</t>
  </si>
  <si>
    <t>22000524</t>
  </si>
  <si>
    <t>PGTO REF. DESPACHO FLS.197/MOV.84 e DESPACHO FLS.245/MOV.107 PROT. 18.961.596-5 Edital de Chamamento nº 07/2021 – Projeto Conectando possibilidades. CUSTEIO. Termo de Fomento 142/2022 - Protocolo 18.961.596-5.</t>
  </si>
  <si>
    <t>22000525</t>
  </si>
  <si>
    <t>PGTO REF. DESPACHO FLS.197/MOV.84 e DESPACHO FLS.245/MOV.107 PROT. 18.961.596-5 Edital de Chamamento nº 07/2021 – Projeto Conectando possibilidades. INVESTIMENTO. Termo de Fomento 142/2022 - Protocolo 18.961.596-5.</t>
  </si>
  <si>
    <t>PGTO NF 157463 REF 06/2022 PROT. 19.355.058-5 - Contrato Administrativo nº 061/2020 - Execução integral do Programa Estadual de Aprendizagem.  17.151.995-0</t>
  </si>
  <si>
    <t>22000530</t>
  </si>
  <si>
    <t>PGTO REF. DESPACHO FLS.205/MOV.87 e DESPACHO FLS.259/MOV.117 PROT. 18.966.261-0  Edital de Chamamento nº 07/2021 – Projeto Mundo encantado.Deliberação nº 052/2020/CEDCA/PR. CUSTEIO. Termo de Fomento 145/2022. Protocolo 18.966.261-0.</t>
  </si>
  <si>
    <t>22000531</t>
  </si>
  <si>
    <t>PGTO REF. DESPACHO FLS.205/MOV.87 e DESPACHO FLS.259/MOV.117 PROT. 18.966.261-0 Edital de Chamamento nº 07/2021 – Projeto Mundo encantado.Deliberação nº 052/2020/CEDCA/PR. CAPITAL. Termo de Fomento 145/2022. Protocolo 18.966.261-0.</t>
  </si>
  <si>
    <t>INSTITUTO FUTEBOL DE RUA</t>
  </si>
  <si>
    <t>22000534</t>
  </si>
  <si>
    <t>PGTO REF. DESPACHO FLS. 491/MOV.99 e DESPACHO FLS. 527/MOV.122 PROT. 18.966.306-4 Edital de Chamamento nº 07/2021 – Projeto Jogando juntos. CUSTEIO. Deliberação 052/2020. Termo de Fomento 148/2022. Protocolo 18.966.306-4</t>
  </si>
  <si>
    <t>22000535</t>
  </si>
  <si>
    <t>PGTO REF. DESPACHO FLS. 491/MOV.99 e DESPACHO FLS. 527/MOV.122 PROT. 18.966.306-4 Edital de Chamamento nº 07/2021 – Projeto Jogando juntos. INVESTIMENTO. Deliberação 052/2020. Termo de Fomento 148/2022. Protocolo 18.966.306-4</t>
  </si>
  <si>
    <t>APAE DE SIQUEIRA CAMPOS</t>
  </si>
  <si>
    <t>22000545</t>
  </si>
  <si>
    <t>PGTO REF. DESPACHO FLS.280/MOV.115) e DESPACHO FLS. 311/MOV.134 PROT. 18.825.593-0 Edital de Chamamento nº 07/2021 – Projeto Espaço sensorial uma alternativa de intervenção. Deliberação nº 052/2020. CUSTEIO. Termo de Fomento 149/2022 - Protocolo 18.825.593-0.</t>
  </si>
  <si>
    <t>22000546</t>
  </si>
  <si>
    <t>PGTO REF. DESPACHO FLS.280/MOV.115) e DESPACHO FLS. 311/MOV.134 PROT. 18.825.593-0 Edital de Chamamento nº 07/2021 – Projeto Espaço sensorial uma alternativa de intervenção. Deliberação nº 052/2020. INVESTIMENTO. Termo de Fomento 149/2022 -  Protocolo 18.825.593-0.</t>
  </si>
  <si>
    <t>INSTITUTO ANDRES KASPER</t>
  </si>
  <si>
    <t>22000403</t>
  </si>
  <si>
    <t>PGTO REF. DESPACHO FLS. 416/MOV.95 e DESPACHO FLS. 466/MOV.132 PROT. 18.802.433-5 Edital de Chamamento nº 07/2021 – Projeto Educar é preciso. INVESTIMENTO. Deliberação nº 052/2020. Termo de Fomento 073/2022. Prot. 18.802.433-5.</t>
  </si>
  <si>
    <t>22000402</t>
  </si>
  <si>
    <t>PGTO REF. DESPACHO FLS. 416/MOV.95 e DESPACHO FLS. 466/MOV.132 PROT. 18.802.433-5 Edital de Chamamento nº 07/2021 – Projeto Educar é preciso. CUSTEIO. Deliberação nº 052/2020. Termo de Fomento 073/2022. Prot. 18.802.433-5</t>
  </si>
  <si>
    <t>CENTRO DE ASSISTENCIA E DESENV</t>
  </si>
  <si>
    <t>22000361</t>
  </si>
  <si>
    <t>PGTO REF. DESPACHO FLS. 284/MOV.100 e DESPACHO FLS. 335/MOV.131 PROT. 18.502.365-6 Edital de Chamamento nº 07/2021 – Projeto Escola de oportunidades – Proteção e garantia de direitos para crianças e adolescentes. Deliberação nº 052/2020. CUSTEIO. Termo de Fomento 072/2022. Protocolo 18.502.365-6.</t>
  </si>
  <si>
    <t>22000362</t>
  </si>
  <si>
    <t>PGTO REF. DESPACHO FLS. 284/MOV.100 e DESPACHO FLS. 335/MOV.131 PROT. 18.502.365-6 Edital de Chamamento nº 07/2021 – Projeto Escola de oportunidades – Proteção e garantia de direitos para crianças e adolescentes. Deliberação nº 052/2020. INVESTIMENTO. Termo de Fomento 072/2022 - Protocolo 18.502.365-6.</t>
  </si>
  <si>
    <t xml:space="preserve">PGTO NF 2022140 REF MARÇO/2022 CENSE LONDRINA II PROT. 18.660.654-0 - Contrato Administrativo nº 064/2020 - Contratação de empresa especializada para prestação de serviços, não contínuos para a execução do Projeto Karatê nas Unidades Socioeducativas. 15.794.014-7 </t>
  </si>
  <si>
    <t xml:space="preserve">PGTO NF 2022182 REF ABRIL/2022 CENSE LONDRINA II PROT. 18.660.654-0 Contrato Administrativo nº 064/2020 - Contratação de empresa especializada para prestação deserviços, não contínuos para a execução do Projeto Karatê nas Unidades Socioeducativas. 15.794.014-7 </t>
  </si>
  <si>
    <t xml:space="preserve">PGTO NF 2022209 REF MAIO/2022 CENSE LONDRINA II PROT. 18.660.654-0 - Contrato Administrativo nº 064/2020 - Contratação de empresa especializada para prestação deserviços, não contínuos para a execução do Projeto Karatê nas Unidades Socioeducativas. 15.794.014-7 </t>
  </si>
  <si>
    <t>PGTO NF 2022241 REF JUNHO/2022 CENSE LONDRINA II PROT. 18.660.654-0 - Contrato Administrativo nº 064/2020 - Contratação de empresa especializada para prestação de serviços, não contínuos para a execução do Projeto Karatê nas Unidades Socioeducativas. 15.794.014-7</t>
  </si>
  <si>
    <t>PGTO NF 2022310 REF JULHO/2022 CENSE LONDRINA II PROT. 18.660.654-0 - Contrato Administrativo nº 064/2020 - Contratação de empresa especializada para prestação de serviços, não contínuos para a execução do Projeto Karatê nas Unidades Socioeducativas. 15.794.014-7</t>
  </si>
  <si>
    <t>PGTO NF 2022324 REF AGOSTO/2022 CENSE LONDRINA II PROT. 18.660.654-0 - Contrato Administrativo nº 064/2020 - Contratação de empresa especializada para prestação de serviços, não contínuos para a execução do Projeto Karatê nas Unidades Socioeducativas. 15.794.014-7</t>
  </si>
  <si>
    <t>PGTO NF 202293 REF MARÇO/2022 SEMILIBERDADE PONTA GROSSA PROT.18.788.244-3. 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</si>
  <si>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PGTO NF 2022153 REF ABRIL/2022 SEMILIBERDADE PONTA GROSSA PROT. 18.788.244-3.Contrato Administrativo nº 071/2021 - Projeto Arte e Ação – atividades de cultura, esporte e lazer, em formato de Oficinas e Mostras Culturais presenciais, para adolescentes que cumprem medida socioeducativa de internação, internação provisória e semiliberdade nos Centros de Socioeducação e Casas de Semiliberdade do Estado do Paraná. Deliberação nº 21/2019 – CEDCA/PR. CP nº 01/2021. Prot. 18.216.151-9</t>
  </si>
  <si>
    <t>22000519</t>
  </si>
  <si>
    <t>PGTO REF. DESPACHO FLS.302/MOV.83 e DESPACHO FLS.337/MOV.107 PROT. 18.899.723.6  Edital de Chamamento nº 07/2021 – Projeto Programa Crescer Down – Escola para Todos. CUSTEIO. Deliberação nº 052/2020. Termo de Fomento 138/2022. Protocolo 18.899.723-6</t>
  </si>
  <si>
    <t>INSTITUTO PROMOCIONAL JESUS DE</t>
  </si>
  <si>
    <t>22000528</t>
  </si>
  <si>
    <t>PGTO REF. DESPACHO FLS. 300/MOV.131 e DESPACHO FLS.340/MOV.158 PROT.18.416.897-9 Edital de Chamamento nº 07/2021 –  Projeto Sementes do Amanhã – Implementando Serviços, Elevando Qualidade de Vida. Custeio. Termo de Fomento 144/2022 - Prot. 18.416.897-9.</t>
  </si>
  <si>
    <t>22000529</t>
  </si>
  <si>
    <t>PGTO REF. DESPACHO FLS. 300/MOV.131 e DESPACHO FLS.340/MOV.158 PROT.18.416.897-9 Edital de Chamamento nº 07/2021 – Congregação de São João Batista – Projeto Sementes do Amanhã – Implementando Serviços, Elevando Qualidade de Vida. Investimento. termo de fomento 144/2022 .Prot.  18.416.897-9.</t>
  </si>
  <si>
    <t>PGTO NF 2022360 REF AGOSTO/2022 FOZ DO IGUAÇU PROT. 18.670.631-5 - Contrato Administrativo nº 064/2020 - Contratação de empresa especializada para prestação de serviços, não contínuos para a execução do Projeto Karatê nas Unidades Socioeducativas. 15.794.014-7</t>
  </si>
  <si>
    <t>PGTO NF 2022331 REF AGOSTO/ 2022 CURITIBA PROT. 18.792.748-0 - Contrato Administrativo nº 064/2020 - Contratação de empresa especializada para prestação de serviços, não contínuos para a execução do Projeto Karatê nas Unidades Socioeducativas. 15.794.014-7</t>
  </si>
  <si>
    <t>PGTO NF 408706 REF ABRIL/2022 PROT. 19.369.775-5 - Contrato Administrativo nº 060/2020 - Execução integral do Programa Estadual de Aprendizagem. Prot. 17.511.488-2</t>
  </si>
  <si>
    <t>PGTO NF 408705 REF MARÇO/2022 PROT. 19.369.775-5 - Contrato Administrativo nº 060/2020 - Execução integral do Programa Estadual de Aprendizagem. Prot. 17.511.488-2</t>
  </si>
  <si>
    <t>AMESFI DE MEDIANEIRA</t>
  </si>
  <si>
    <t>22000549</t>
  </si>
  <si>
    <t>PGTO REF. DESPACHO FLS. 219/MOV.76 e DESPACHO FLS.255/MOV.99 PROT. 18.885.821-0 Edital de Chamamento 007/2021 - Projeto A Garantia do Direitos à Educação e à Saúde de Crianças e Adolescentes através do Atendimento do TPAC – Transtorno do Processamento Auditivo Central. Custeio - Termo de Fomento 154/2022. Prot. 18.885.821-0.</t>
  </si>
  <si>
    <t>FMDCA . BARBOSA FERRAZ</t>
  </si>
  <si>
    <t>22000033</t>
  </si>
  <si>
    <t xml:space="preserve">PAGTO  PARCELA ÚNICA-CONFORME INF 162/22 .GF - Incentivo Serviço de Convivência e Fortalecimento de Vínculos 2021 - Delib.nº 38/2021-CEDCA. </t>
  </si>
  <si>
    <t>FMDCA . CIANORTE</t>
  </si>
  <si>
    <t>22000034</t>
  </si>
  <si>
    <t>FMDCA . CIDADE GAUCHA</t>
  </si>
  <si>
    <t>22000035</t>
  </si>
  <si>
    <t>22000064</t>
  </si>
  <si>
    <t>PGTO NF 157545 REF JULHO/2022 PROT. 19.690.420-4 - Contrato Administrativo nº 061/2020 - Execução integral do Programa Estadual de  Aprendizagem. 17.511.465-3</t>
  </si>
  <si>
    <t>ALDEIA INFANTIS SOS BRASIL</t>
  </si>
  <si>
    <t>22000532</t>
  </si>
  <si>
    <t>PGTO REF. DESPACHO FLS.343/MOV.142 e DESPACHO FLS. 390/MOV.173 PROT. 18.695-705-9 Edital de Chamamento nº 07/2021 – Projeto Super Ação. CUSTEIO - Termo de Fomento 146/2022. Protocolo 18.695.705-9.</t>
  </si>
  <si>
    <t>22000533</t>
  </si>
  <si>
    <t>PGTO REF. DESPACHO FLS.343/MOV.142 e DESPACHO FLS. 390/MOV.173 PROT. 18.695-705-9 Edital de Chamamento nº 07/2021 – Projeto Super Ação. INVESTIMENTO - Termo de Fomento 146/2022. Protocolo 18.695.705-9.</t>
  </si>
  <si>
    <t>UNIDADE SOCIAL NOSSA SENHORA A</t>
  </si>
  <si>
    <t>22000522</t>
  </si>
  <si>
    <t>PGTO REF. DESPACHO FLS. 251/MOV.88 e DESPACHO FLS. 303/MOV.119 PROT. 18.944.703-5 Edital de Chamamento nº 07/2021 – Projeto Union. CUSTEIO. Deliberação nº 052/2020. Termo de Fomento 141/2022. Protocolo 18.944.703-5</t>
  </si>
  <si>
    <t>22000523</t>
  </si>
  <si>
    <t>PGTO REF. DESPACHO FLS. 251/MOV.88 e DESPACHO FLS. 303/MOV.119 PROT. 18.944.703-5 Edital de Chamamento nº 07/2021 – Projeto Union. INVESTIMENTO. Deliberação nº 052/2020. Termo de Fomento 141/2022. Protocolo 18.944.703-5</t>
  </si>
  <si>
    <t>NÚCLEO CRIANÇA DE VALOR</t>
  </si>
  <si>
    <t>22000527</t>
  </si>
  <si>
    <t>PGTO REF. DESPACHO FLS. 331/MOV.98 e DESPACHO FLS. 364/MOV.120 PROT. 18.939.437-3 Edital de Chamamento nº 07/2021 – Projeto Impactando crianças e adolescentes em meio a pandemia. CUSTEIO. Deliberação nº 052/2020 - CEDCA. Termo de Fomento 143/2022 - Protocolo 18.939.437-3.</t>
  </si>
  <si>
    <t>PGTO NF 2022322 REF AGOSTO / 2022 SEMILIBERDDE LONDRINHA PROT. 18.761.542-9 - Contrato Administrativo nº 064/2020 - Contratação de empresa especializada para prestação de serviços, não contínuos para a execução do Projeto Karatê nas Unidades Socioeducativas. 15.794.014-7</t>
  </si>
  <si>
    <t>DAL FORNO E MARTINS ENGENHARIA</t>
  </si>
  <si>
    <t>22000093</t>
  </si>
  <si>
    <t>PGTO NF 310 - A1  PROT. 19.700.707-9 - PI. 17.568.757-2 - TCTF nº 020/2022 - Contratação de Projetos Arquitetônico e Complementares Executivos de Implantação do Projeto Padrão do Conselho Tutelar de Dois Vizinhos. CP. nº 0138/2021. Deliberações nº 053/2014, 069/2014; 088/2014; 108/2014; 119/2014; 07/2015; 08/2015; 27/2015; 043/2017 e  014/2021. 17.568.757-2 - MCO 22000002.</t>
  </si>
  <si>
    <t>PGTO CONFORME DESPACHO Nº: 1018E/2022 REF OUTURBO /2022 - PROT. 18.854.099-6 - Deliberação nº 65/2020 e 029/2021 – CEDCA/PR – Programa Cartão Futuro. Prot. 18.854.099-6</t>
  </si>
  <si>
    <t>PGTO CONFORME DESPACHO 1016 REF OUTUBRO/2022 PROT. 19.335.042-9 - Deliberação nº 84/2020, 29/2021 – CEDCA/PR – Programa Cartão Futuro Emergencial – PCFE. Prot. 19.335.042-9.</t>
  </si>
  <si>
    <t>PGTO CONFORME DESPACHO Nº: 103 REF OUTUBRO/2022 PROT. 19.337.572-3 - Deliberação nº 84/2020, 29/2021 – CEDCA/PR – Programa Cartão Futuro Emergencial – PCFE. 19.337.572-3.</t>
  </si>
  <si>
    <t>PGTO NF 527 REF 36º MEDIÇÃO CENSE PIRAQUARA PROT. 19.435.699-4 - TCTF 009/2021 - REAJUSTES -  3º período do contrato, 1º ao 3º período do 5º e do 8º termo Aditivo -  do contrato administrativo nº 729/2018 - Conclusão da construção do Centro de Socioeducação - CENSE Piraquara. Del. 111/2014. Prot. 17.340.144-2 - MCO 21000033.</t>
  </si>
  <si>
    <t>PGTO DESPACHO nº 1021 F/2022 – SEJUF/DET/CPP REF. 10/2022 FIA - Deliberação nº 65/2020 e 29/2021 - Programa Cartão Futuro. Prot. 18.844.717-1.</t>
  </si>
  <si>
    <t>PGTO CONFORME DESPACHO 1032-C OUTUBRO / 2022 - Deliberação nº 84/2020, 65/2020 – CEDCA/PR -  Programa Cartão Futuro – PCF. 19.103.347-7.</t>
  </si>
  <si>
    <t>PGTO DESPACHO nº 1003 C/2022 – SEJUF/DET/CPP REF. OUTUBRO/2022 -  Deliberação nº 84/2020 – CEDCA/PR – Programa Cartão Futuro Emergencial – PCFE. 19.281.491-0.</t>
  </si>
  <si>
    <t>21000051</t>
  </si>
  <si>
    <t>PGTO NF 525 MEDIÇÃO 7ª CENSE CURITIBA CONFORME E-PROTOCOLO Nº: 19.692.993-2  -  3º Termo Aditivo - TCTF nº 009/2021. Aditivo   de  serviços   e  prazo   para  o  Contrato   nº   372/2020   –  Pred   –Ampliação e Instalação do Sistema de Prevenção de Incêndio no CENSE Curitiba. Deliberação 111/2014 - CEDCA. Prot. 16.476.201-7 - MCO 21000024.</t>
  </si>
  <si>
    <t>22000550</t>
  </si>
  <si>
    <t>PGTO REF. DESPACHO FLS. 219/MOV.76 e DESPACHO FLS.255/MOV.99 PROT. 18.885.821-0 Edital de Chamamento 007/2021 - Projeto A Garantia do Direitos à Educação e à Saúde de Crianças e Adolescentes através do Atendimento do TPAC – Transtorno do Processamento Auditivo Central. Investimento - Termo de Fomento 154/2022.  Prot. 18.885.821-0.</t>
  </si>
  <si>
    <t>PGTO CONFORME DESPACHO Nº: 1031 B SETEMBRO/2022 E OUTUBRO/2022  PROT. 19.282.276-9 -  Deliberação nº 84/2020, 29/2021 – CEDCA/PR – Programa Cartão Futuro Emergencial – PCFE. Protocolo 19.282.276-9.</t>
  </si>
  <si>
    <t>PGTO CONFORME DESPACHO Nº: 1023 -C OUTUBRO/2022 PROT. 19.347.570-1 - Deliberação nº 84/2020, 29/2021 – CEDCA/PR – Programa Cartão Futuro Emergencial – PCFE. Prot. 19.347.570-1.</t>
  </si>
  <si>
    <t>PGTO CONFORME DESPACHO Nº: 1010 - G REF OUTUBRO / 2022 PROT. 18.890.783-0 - Deliberação nº 65/2020 e 029/2021 – CEDCA/PR – Programa Cartão Futuro. Prot. 18.890.783-0</t>
  </si>
  <si>
    <t>PGTO CONFORME DESPACHO Nº: 1012 REF OUTBRO/2022 PROT. 19.283.497-0 - Deliberação nº 84/2020 – CEDCA/PR – Programa Cartão Futuro Emergencial – PCFE. 19.283.497-0</t>
  </si>
  <si>
    <t>PGTO CONFORME DESPACHO Nº: 1020 D /2022 REF OUTUBRO/2022 PROT. 19.138.921-2 - Deliberação nº 84/2020, 29/2021 – CEDCA/PR – Programa Cartão Futuro – PCF. 19.138.921-2</t>
  </si>
  <si>
    <t>PGTO REF. DESPACHO PAGAMENTO PADRÃO nº 1028 – F / 2022 – SEJUF/DET/CPP PROT. 18.956.744-8 - Deliberação nº 65/2020 e 29/2021 - CEDCA/PR - Programa Cartão Futuro - PCF. Prot. 18.956.744-8.</t>
  </si>
  <si>
    <t>CENTRO DE INTEGRACAO DIGITAL -</t>
  </si>
  <si>
    <t>22000551</t>
  </si>
  <si>
    <t>PGTO REF. DESPACHO FLS.627/MOV.125 e DESPACHO FLS. 650/MOV.143 PROT. 18.600.369-1 Edital de Chamamento nº 007/2021 - PROJETO ARTISTAS DO FUTURO. CUSTEIO - Termo de Fomento 155/2022. Prot. 18.600.369-1.</t>
  </si>
  <si>
    <t>006/2019</t>
  </si>
  <si>
    <t>038/2021</t>
  </si>
  <si>
    <t>014/2021</t>
  </si>
  <si>
    <t xml:space="preserve">    Atualização em 30/11/2022</t>
  </si>
  <si>
    <t>EIXOS Del. 008/2020</t>
  </si>
  <si>
    <t>Objetivos</t>
  </si>
  <si>
    <t>1 – Direito à Vida e à Saúde</t>
  </si>
  <si>
    <t>Estruturar a Atenção Primária à Saúde (APS) para esta seja ordenadora no cuidado nas Redes de Atenção a Saúde, incluindo a atenção materno infantil qualificando o cuidado nas ações do pré-natal, parto, puerpério e da primeira infância em todo o estado do Paraná.</t>
  </si>
  <si>
    <t>2 – Direito à Liberdade ao Respeito e à Dignidade</t>
  </si>
  <si>
    <t>Proporcionar a execução intersetorial das MSE de restrição ou privação de liberdade, promovendo a garantia de direitos do adolescente nas áreas de educação, saúde, proteção no trabalho, cultura, esporte e lazer.</t>
  </si>
  <si>
    <t>3 – Direito à Convivência Familiar e Comunitária</t>
  </si>
  <si>
    <t>Aprimorar a oferta e a organização de ações, projetos, programas e serviços que fortaleçam os vínculos das famílias: natural, extensa, acolhedora e adotiva</t>
  </si>
  <si>
    <t>4 – Direito à Educação, à Cultura, ao Esporte e ao Lazer</t>
  </si>
  <si>
    <t>4.1 - Universalizar o acesso e permanência na escola, promovendo os direitos de aprendizagem no percurso educacional, reduzindo a evasão escolar e abandono                                                                                                                                                                                                                                               4.2 - Ampliar programas, projetos e ações relacionados à cultura, esporte e lazer voltados para o atendimento de crianças, adolescentes e suas famílias.</t>
  </si>
  <si>
    <t>5– Direito à Profissionalização e à Proteção no Trabalho</t>
  </si>
  <si>
    <t>5.1 Fomentar a implantação, implementação e continuidade de Programas de Aprendizagem e de Qualificação Profissional, por meio de articulações, parcerias e confinanciamentos de municípios e entidades da sociedade civil organizada, ampliando a oferta de cursos, de vagas para Aprendizagem e para Qualificação Profissional                                                                                       5.2 Ampliar e fortalecer o programa de aprendizagem do estado do Paraná em respeito a Lei estadual de Aprendizagem, diversificando parcerias para execução e ampliação das possibilidades de qualificação profissional contemplando os interesses dos adolescentese possibilidades de vagas em órgãos/empresas públicas e privadas.</t>
  </si>
  <si>
    <t>6 – Fortalecimento das Estruturas do Sistema de Garantia dos Direitos da Criança e do Adolescente</t>
  </si>
  <si>
    <t>6.1 - Fortalecer p CEDCA, CMDCAs e CTs, por meio da instrumentalização técnica, melhoria das estruturas para o exercício de suas atribuições, sensibilização, mobilização e capacitação das Redes de Proteção, com a participação de crianças e adolescentes                                                                                                                                                                         6.2 - Implementar o Orçamento Público com foco na Criança e Adolescente no estado do Paraná e estímulo à implantação do OCA pelos municípios                                                                                                                                                                                                   6.3 - Estabelecer programas, projetos e ações destinados à efetivação dos direitos de crianças e adolescentes com deficiência, em situação de rua, em situação de violência, indígenas e de povos e comunidades tradicionais.</t>
  </si>
  <si>
    <t>VÁRIOS</t>
  </si>
  <si>
    <t>EXECUÇÃO POR EIXO 30/11/2022</t>
  </si>
  <si>
    <t xml:space="preserve">OBJETIVO </t>
  </si>
  <si>
    <t>COLUNA P</t>
  </si>
  <si>
    <t>COLUNA AQ</t>
  </si>
  <si>
    <t>TOTAL LIQUIDADO</t>
  </si>
  <si>
    <t>COLUNA AR</t>
  </si>
  <si>
    <t xml:space="preserve"> Direito à Vida e à Saúde</t>
  </si>
  <si>
    <t>Direito à Liberdade ao Respeito e à Dignidade</t>
  </si>
  <si>
    <t xml:space="preserve"> Direito à Convivência Familiar e Comunitária</t>
  </si>
  <si>
    <t xml:space="preserve"> Direito à Educação, à Cultura, ao Esporte e ao Lazer</t>
  </si>
  <si>
    <t>Direito à Profissionalização e à Proteção no Trabalho</t>
  </si>
  <si>
    <t>Fortalecimento das Estruturas do Sistema de Garantia dos Direitos da Criança e do Adolescente</t>
  </si>
  <si>
    <t>%</t>
  </si>
  <si>
    <t>PAGO</t>
  </si>
  <si>
    <t>TOTAL DELIBERADO*</t>
  </si>
  <si>
    <t>*VALORES DELIBERADOS + RESTOS A PAGAR</t>
  </si>
  <si>
    <t>DEL. 008/2020</t>
  </si>
  <si>
    <t>TOTAL EMPENHADO</t>
  </si>
  <si>
    <t>*Não considerados os recursos aportados ou estornados para saldo livre ou realocados.</t>
  </si>
  <si>
    <t>Empenhado início dez.</t>
  </si>
  <si>
    <t>Edital Geral</t>
  </si>
  <si>
    <t xml:space="preserve">Programa de </t>
  </si>
  <si>
    <t>Aprendizagem</t>
  </si>
  <si>
    <t>RESUMO SALDO LIVRE 150/131</t>
  </si>
  <si>
    <t>SALDO LIVRE OUTUBRO atualizado 2022</t>
  </si>
  <si>
    <t>TOTAL NOVEMBRO 2022 FONTE 150/131</t>
  </si>
  <si>
    <t>RESUMO SALDO LIVRE 284</t>
  </si>
  <si>
    <t>TOTAL SETEMBRO 2022 FONTE 284</t>
  </si>
  <si>
    <t>TED processo livre</t>
  </si>
  <si>
    <t>TOTAL OUTUBRO 2022 FONTE 284</t>
  </si>
  <si>
    <t>SALDO LIVRE NOVEMBRO/ 2022</t>
  </si>
  <si>
    <t>SALDO LIVRE OUTUBRO/2022</t>
  </si>
  <si>
    <t>TOTAL NOVEMBRO 2022 FONTE 284</t>
  </si>
  <si>
    <t>Rendimento Outubro</t>
  </si>
  <si>
    <t>Rendimento Novembro Fonte 131</t>
  </si>
  <si>
    <t>Rendimento Novembro Fonte 150</t>
  </si>
  <si>
    <t>Transferência Novembro Fonte150</t>
  </si>
  <si>
    <t>Fia Doação Livre</t>
  </si>
  <si>
    <t>Depósito Judicial</t>
  </si>
  <si>
    <t>Devolução de Convênio</t>
  </si>
  <si>
    <t>Menos PASEP</t>
  </si>
</sst>
</file>

<file path=xl/styles.xml><?xml version="1.0" encoding="utf-8"?>
<styleSheet xmlns="http://schemas.openxmlformats.org/spreadsheetml/2006/main">
  <numFmts count="10">
    <numFmt numFmtId="6" formatCode="&quot;R$&quot;#,##0;[Red]\-&quot;R$&quot;#,##0"/>
    <numFmt numFmtId="8" formatCode="&quot;R$&quot;#,##0.00;[Red]\-&quot;R$&quot;#,##0.00"/>
    <numFmt numFmtId="44" formatCode="_-&quot;R$&quot;* #,##0.00_-;\-&quot;R$&quot;* #,##0.00_-;_-&quot;R$&quot;* &quot;-&quot;??_-;_-@_-"/>
    <numFmt numFmtId="164" formatCode="#,##0.00\ ;#,##0.00\ ;\-#\ ;@\ "/>
    <numFmt numFmtId="165" formatCode="_-* #,##0.00_-;\-* #,##0.00_-;_-* \-??_-;_-@_-"/>
    <numFmt numFmtId="166" formatCode="_-&quot;R$&quot;* #,##0.00_-;&quot;-R$&quot;* #,##0.00_-;_-&quot;R$&quot;* \-??_-;_-@_-"/>
    <numFmt numFmtId="167" formatCode="d/m/yyyy"/>
    <numFmt numFmtId="168" formatCode="#,##0.00\ ;\(#,##0.00\);\-#\ ;@\ "/>
    <numFmt numFmtId="169" formatCode="dd/mm/yy;@"/>
    <numFmt numFmtId="170" formatCode="&quot;R$&quot;#,##0.00"/>
  </numFmts>
  <fonts count="61">
    <font>
      <sz val="11"/>
      <color rgb="FF000000"/>
      <name val="Calibri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9966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sz val="10"/>
      <color rgb="FFE46C0A"/>
      <name val="Arial"/>
      <family val="2"/>
      <charset val="1"/>
    </font>
    <font>
      <sz val="10"/>
      <color rgb="FFF79646"/>
      <name val="Arial"/>
      <family val="2"/>
      <charset val="1"/>
    </font>
    <font>
      <b/>
      <sz val="10"/>
      <color rgb="FF000000"/>
      <name val="Arial"/>
      <family val="2"/>
      <charset val="1"/>
    </font>
    <font>
      <i/>
      <sz val="11"/>
      <color rgb="FF7F7F7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</font>
    <font>
      <sz val="10"/>
      <color theme="6"/>
      <name val="Arial"/>
      <family val="2"/>
      <charset val="1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8"/>
      <name val="Arial"/>
      <family val="2"/>
      <charset val="1"/>
    </font>
    <font>
      <sz val="10"/>
      <color indexed="8"/>
      <name val="Arial"/>
      <family val="2"/>
      <charset val="1"/>
    </font>
    <font>
      <sz val="11"/>
      <name val="Calibri"/>
      <family val="2"/>
    </font>
    <font>
      <i/>
      <sz val="11"/>
      <color rgb="FF7F7F7F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Arial Black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11"/>
      <color rgb="FF000000"/>
      <name val="Arial"/>
      <family val="2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sz val="11"/>
      <color rgb="FFF79646"/>
      <name val="Arial"/>
      <family val="2"/>
      <charset val="1"/>
    </font>
    <font>
      <sz val="11"/>
      <color rgb="FFE46C0A"/>
      <name val="Arial"/>
      <family val="2"/>
      <charset val="1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  <charset val="1"/>
    </font>
    <font>
      <b/>
      <sz val="11"/>
      <color rgb="FFC00000"/>
      <name val="Arial"/>
      <family val="2"/>
      <charset val="1"/>
    </font>
    <font>
      <sz val="11"/>
      <color rgb="FFFF000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2"/>
      <color rgb="FFF79646"/>
      <name val="Arial"/>
      <family val="2"/>
      <charset val="1"/>
    </font>
    <font>
      <sz val="12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7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7F7F7F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9C3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DCE6F2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6D9F1"/>
        <bgColor rgb="FFD9D9D9"/>
      </patternFill>
    </fill>
    <fill>
      <patternFill patternType="solid">
        <fgColor rgb="FF8EB4E3"/>
        <bgColor rgb="FFA6A6A6"/>
      </patternFill>
    </fill>
    <fill>
      <patternFill patternType="solid">
        <fgColor rgb="FF558ED5"/>
        <bgColor rgb="FF3A9DB8"/>
      </patternFill>
    </fill>
    <fill>
      <patternFill patternType="solid">
        <fgColor rgb="FFC3D69B"/>
        <bgColor rgb="FFDDD9C3"/>
      </patternFill>
    </fill>
    <fill>
      <patternFill patternType="solid">
        <fgColor rgb="FFD9D9D9"/>
        <bgColor rgb="FFDDDDDD"/>
      </patternFill>
    </fill>
    <fill>
      <patternFill patternType="solid">
        <fgColor rgb="FFFFDF79"/>
        <bgColor rgb="FFFFCCC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79646"/>
      </patternFill>
    </fill>
    <fill>
      <patternFill patternType="solid">
        <fgColor rgb="FFDCE6F2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8"/>
      </patternFill>
    </fill>
    <fill>
      <patternFill patternType="solid">
        <fgColor theme="0"/>
        <bgColor rgb="FFFFFFCC"/>
      </patternFill>
    </fill>
    <fill>
      <patternFill patternType="solid">
        <fgColor rgb="FFEF9BDF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rgb="FF008080"/>
      </patternFill>
    </fill>
    <fill>
      <patternFill patternType="solid">
        <fgColor theme="5" tint="0.59999389629810485"/>
        <bgColor rgb="FF993300"/>
      </patternFill>
    </fill>
    <fill>
      <patternFill patternType="solid">
        <fgColor theme="5" tint="0.59999389629810485"/>
        <bgColor rgb="FF660066"/>
      </patternFill>
    </fill>
    <fill>
      <patternFill patternType="solid">
        <fgColor rgb="FFFFFF99"/>
        <bgColor rgb="FFFFFF00"/>
      </patternFill>
    </fill>
    <fill>
      <patternFill patternType="solid">
        <fgColor rgb="FFFFFF99"/>
        <bgColor rgb="FFFF00FF"/>
      </patternFill>
    </fill>
    <fill>
      <patternFill patternType="solid">
        <fgColor rgb="FFD058B9"/>
        <bgColor rgb="FFFF00FF"/>
      </patternFill>
    </fill>
    <fill>
      <patternFill patternType="solid">
        <fgColor theme="4" tint="0.39997558519241921"/>
        <bgColor rgb="FF33CCCC"/>
      </patternFill>
    </fill>
    <fill>
      <patternFill patternType="solid">
        <fgColor theme="7" tint="0.39997558519241921"/>
        <bgColor rgb="FF333399"/>
      </patternFill>
    </fill>
    <fill>
      <patternFill patternType="solid">
        <fgColor theme="7" tint="0.79998168889431442"/>
        <bgColor rgb="FFD9D9D9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0"/>
        <bgColor rgb="FFCC0000"/>
      </patternFill>
    </fill>
    <fill>
      <patternFill patternType="solid">
        <fgColor theme="3" tint="0.59999389629810485"/>
        <bgColor rgb="FFFFFFCC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39997558519241921"/>
        <bgColor rgb="FFFFFFCC"/>
      </patternFill>
    </fill>
    <fill>
      <patternFill patternType="solid">
        <fgColor theme="0"/>
        <bgColor rgb="FFA6A6A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rgb="FFF7964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DD9C3"/>
      </patternFill>
    </fill>
    <fill>
      <patternFill patternType="solid">
        <fgColor theme="0"/>
        <bgColor rgb="FFDDDDDD"/>
      </patternFill>
    </fill>
    <fill>
      <patternFill patternType="solid">
        <fgColor rgb="FFE7ABDC"/>
        <bgColor rgb="FFBD92DE"/>
      </patternFill>
    </fill>
    <fill>
      <patternFill patternType="solid">
        <fgColor rgb="FFE7ABDC"/>
        <bgColor indexed="64"/>
      </patternFill>
    </fill>
    <fill>
      <patternFill patternType="solid">
        <fgColor rgb="FFE7ABDC"/>
        <bgColor rgb="FFFFFFCC"/>
      </patternFill>
    </fill>
    <fill>
      <patternFill patternType="solid">
        <fgColor rgb="FFEFC7E7"/>
        <bgColor indexed="64"/>
      </patternFill>
    </fill>
    <fill>
      <patternFill patternType="solid">
        <fgColor rgb="FFEFC7E7"/>
        <bgColor rgb="FFFFFFCC"/>
      </patternFill>
    </fill>
    <fill>
      <patternFill patternType="solid">
        <fgColor rgb="FFA6A6A6"/>
        <bgColor rgb="FFB3A2C7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rgb="FFDDDDDD"/>
      </patternFill>
    </fill>
    <fill>
      <patternFill patternType="solid">
        <fgColor theme="1" tint="0.499984740745262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FEF4EC"/>
        <bgColor indexed="64"/>
      </patternFill>
    </fill>
    <fill>
      <patternFill patternType="solid">
        <fgColor rgb="FFFEF4EC"/>
        <bgColor rgb="FFFFFFCC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rgb="FFF79646"/>
      </patternFill>
    </fill>
    <fill>
      <patternFill patternType="solid">
        <fgColor theme="8" tint="-0.249977111117893"/>
        <bgColor rgb="FFFFFFCC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rgb="FFFFFFCC"/>
      </patternFill>
    </fill>
    <fill>
      <patternFill patternType="solid">
        <fgColor theme="2" tint="-9.9978637043366805E-2"/>
        <bgColor rgb="FFDDDDDD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2" tint="-0.49998474074526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CCC1DA"/>
        <bgColor rgb="FFC0C0C0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rgb="FF33CCCC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27" fillId="0" borderId="0" applyBorder="0" applyProtection="0"/>
    <xf numFmtId="166" fontId="11" fillId="0" borderId="0" applyBorder="0" applyProtection="0"/>
    <xf numFmtId="9" fontId="27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8" borderId="0" applyBorder="0" applyProtection="0"/>
    <xf numFmtId="0" fontId="10" fillId="0" borderId="0"/>
    <xf numFmtId="0" fontId="10" fillId="0" borderId="0"/>
    <xf numFmtId="0" fontId="11" fillId="0" borderId="0"/>
    <xf numFmtId="0" fontId="12" fillId="8" borderId="1" applyProtection="0"/>
    <xf numFmtId="0" fontId="10" fillId="0" borderId="0" applyBorder="0" applyProtection="0"/>
    <xf numFmtId="0" fontId="10" fillId="0" borderId="0" applyBorder="0" applyProtection="0"/>
    <xf numFmtId="164" fontId="11" fillId="0" borderId="0" applyBorder="0" applyProtection="0"/>
    <xf numFmtId="165" fontId="10" fillId="0" borderId="0" applyBorder="0" applyProtection="0"/>
    <xf numFmtId="0" fontId="3" fillId="0" borderId="0" applyBorder="0" applyProtection="0"/>
    <xf numFmtId="164" fontId="10" fillId="0" borderId="0" applyBorder="0" applyProtection="0"/>
    <xf numFmtId="0" fontId="23" fillId="0" borderId="0" applyBorder="0" applyProtection="0"/>
    <xf numFmtId="0" fontId="33" fillId="0" borderId="0"/>
    <xf numFmtId="0" fontId="35" fillId="0" borderId="0" applyNumberFormat="0" applyFill="0" applyBorder="0" applyAlignment="0" applyProtection="0"/>
    <xf numFmtId="0" fontId="38" fillId="0" borderId="0"/>
  </cellStyleXfs>
  <cellXfs count="724">
    <xf numFmtId="0" fontId="0" fillId="0" borderId="0" xfId="0"/>
    <xf numFmtId="0" fontId="13" fillId="9" borderId="0" xfId="24" applyNumberFormat="1" applyFont="1" applyFill="1" applyBorder="1" applyAlignment="1" applyProtection="1"/>
    <xf numFmtId="0" fontId="14" fillId="9" borderId="0" xfId="0" applyFont="1" applyFill="1" applyAlignment="1">
      <alignment horizontal="center" vertical="center"/>
    </xf>
    <xf numFmtId="0" fontId="13" fillId="10" borderId="0" xfId="24" applyNumberFormat="1" applyFont="1" applyFill="1" applyBorder="1" applyAlignment="1" applyProtection="1"/>
    <xf numFmtId="0" fontId="13" fillId="11" borderId="0" xfId="24" applyNumberFormat="1" applyFont="1" applyFill="1" applyBorder="1" applyAlignment="1" applyProtection="1"/>
    <xf numFmtId="0" fontId="14" fillId="11" borderId="0" xfId="24" applyNumberFormat="1" applyFont="1" applyFill="1" applyBorder="1" applyAlignment="1" applyProtection="1">
      <alignment horizontal="center" vertical="center"/>
    </xf>
    <xf numFmtId="0" fontId="13" fillId="12" borderId="0" xfId="24" applyNumberFormat="1" applyFont="1" applyFill="1" applyBorder="1" applyAlignment="1" applyProtection="1"/>
    <xf numFmtId="0" fontId="14" fillId="12" borderId="0" xfId="0" applyFont="1" applyFill="1" applyAlignment="1">
      <alignment horizontal="center" vertical="center"/>
    </xf>
    <xf numFmtId="0" fontId="13" fillId="9" borderId="0" xfId="24" applyNumberFormat="1" applyFont="1" applyFill="1" applyBorder="1" applyAlignment="1" applyProtection="1">
      <alignment horizontal="center"/>
    </xf>
    <xf numFmtId="0" fontId="16" fillId="9" borderId="0" xfId="24" applyNumberFormat="1" applyFont="1" applyFill="1" applyBorder="1" applyAlignment="1" applyProtection="1">
      <alignment horizontal="center" vertical="center"/>
    </xf>
    <xf numFmtId="0" fontId="14" fillId="9" borderId="4" xfId="24" applyNumberFormat="1" applyFont="1" applyFill="1" applyBorder="1" applyAlignment="1" applyProtection="1">
      <alignment horizontal="center" vertical="center"/>
    </xf>
    <xf numFmtId="0" fontId="15" fillId="9" borderId="0" xfId="24" applyNumberFormat="1" applyFont="1" applyFill="1" applyBorder="1" applyAlignment="1" applyProtection="1">
      <alignment horizontal="center" vertical="center"/>
    </xf>
    <xf numFmtId="0" fontId="13" fillId="9" borderId="0" xfId="24" applyNumberFormat="1" applyFont="1" applyFill="1" applyBorder="1" applyAlignment="1" applyProtection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21" fillId="9" borderId="0" xfId="24" applyNumberFormat="1" applyFont="1" applyFill="1" applyBorder="1" applyAlignment="1" applyProtection="1">
      <alignment horizontal="center"/>
    </xf>
    <xf numFmtId="0" fontId="13" fillId="13" borderId="4" xfId="24" applyNumberFormat="1" applyFont="1" applyFill="1" applyBorder="1" applyAlignment="1" applyProtection="1">
      <alignment horizontal="center"/>
    </xf>
    <xf numFmtId="0" fontId="20" fillId="9" borderId="0" xfId="24" applyNumberFormat="1" applyFont="1" applyFill="1" applyBorder="1" applyAlignment="1" applyProtection="1">
      <alignment horizontal="center"/>
    </xf>
    <xf numFmtId="0" fontId="14" fillId="15" borderId="4" xfId="24" applyNumberFormat="1" applyFont="1" applyFill="1" applyBorder="1" applyAlignment="1" applyProtection="1">
      <alignment horizontal="center" vertical="center"/>
    </xf>
    <xf numFmtId="0" fontId="0" fillId="9" borderId="0" xfId="0" applyFill="1" applyAlignment="1">
      <alignment horizontal="center"/>
    </xf>
    <xf numFmtId="0" fontId="11" fillId="9" borderId="0" xfId="24" applyNumberFormat="1" applyFont="1" applyFill="1" applyBorder="1" applyAlignment="1" applyProtection="1">
      <alignment horizontal="center"/>
    </xf>
    <xf numFmtId="0" fontId="13" fillId="15" borderId="4" xfId="24" applyNumberFormat="1" applyFont="1" applyFill="1" applyBorder="1" applyAlignment="1" applyProtection="1">
      <alignment horizontal="center"/>
    </xf>
    <xf numFmtId="0" fontId="13" fillId="15" borderId="4" xfId="24" applyNumberFormat="1" applyFont="1" applyFill="1" applyBorder="1" applyAlignment="1" applyProtection="1">
      <alignment horizontal="center" vertical="center"/>
    </xf>
    <xf numFmtId="0" fontId="11" fillId="15" borderId="4" xfId="0" applyFont="1" applyFill="1" applyBorder="1" applyAlignment="1" applyProtection="1">
      <alignment horizontal="center" vertical="center"/>
    </xf>
    <xf numFmtId="0" fontId="14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3" fillId="17" borderId="4" xfId="24" applyNumberFormat="1" applyFont="1" applyFill="1" applyBorder="1" applyAlignment="1" applyProtection="1">
      <alignment horizontal="center"/>
    </xf>
    <xf numFmtId="0" fontId="13" fillId="17" borderId="4" xfId="24" applyNumberFormat="1" applyFont="1" applyFill="1" applyBorder="1" applyAlignment="1" applyProtection="1">
      <alignment horizontal="center" vertical="center"/>
    </xf>
    <xf numFmtId="0" fontId="13" fillId="18" borderId="4" xfId="24" applyNumberFormat="1" applyFont="1" applyFill="1" applyBorder="1" applyAlignment="1" applyProtection="1">
      <alignment horizontal="center"/>
    </xf>
    <xf numFmtId="0" fontId="14" fillId="18" borderId="4" xfId="0" applyFont="1" applyFill="1" applyBorder="1" applyAlignment="1">
      <alignment horizontal="center" vertical="center"/>
    </xf>
    <xf numFmtId="166" fontId="19" fillId="9" borderId="0" xfId="2" applyFont="1" applyFill="1" applyBorder="1" applyAlignment="1" applyProtection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vertical="center"/>
    </xf>
    <xf numFmtId="168" fontId="14" fillId="9" borderId="0" xfId="24" applyNumberFormat="1" applyFont="1" applyFill="1" applyBorder="1" applyAlignment="1" applyProtection="1">
      <alignment horizontal="center" vertical="center" wrapText="1"/>
    </xf>
    <xf numFmtId="166" fontId="11" fillId="9" borderId="0" xfId="2" applyFont="1" applyFill="1" applyBorder="1" applyAlignment="1" applyProtection="1"/>
    <xf numFmtId="168" fontId="19" fillId="9" borderId="0" xfId="24" applyNumberFormat="1" applyFont="1" applyFill="1" applyBorder="1" applyAlignment="1" applyProtection="1">
      <alignment horizontal="center" vertical="center" wrapText="1"/>
    </xf>
    <xf numFmtId="166" fontId="11" fillId="0" borderId="0" xfId="2" applyBorder="1" applyAlignment="1" applyProtection="1"/>
    <xf numFmtId="0" fontId="25" fillId="0" borderId="0" xfId="0" applyFont="1"/>
    <xf numFmtId="166" fontId="11" fillId="0" borderId="0" xfId="2" applyFont="1" applyBorder="1" applyAlignment="1" applyProtection="1"/>
    <xf numFmtId="0" fontId="2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" fillId="0" borderId="0" xfId="0" applyFont="1"/>
    <xf numFmtId="0" fontId="25" fillId="9" borderId="8" xfId="0" applyFont="1" applyFill="1" applyBorder="1"/>
    <xf numFmtId="166" fontId="11" fillId="9" borderId="9" xfId="2" applyFont="1" applyFill="1" applyBorder="1" applyAlignment="1" applyProtection="1"/>
    <xf numFmtId="0" fontId="25" fillId="0" borderId="8" xfId="0" applyFont="1" applyBorder="1"/>
    <xf numFmtId="166" fontId="11" fillId="0" borderId="9" xfId="2" applyFont="1" applyBorder="1" applyAlignment="1" applyProtection="1"/>
    <xf numFmtId="0" fontId="25" fillId="9" borderId="10" xfId="0" applyFont="1" applyFill="1" applyBorder="1"/>
    <xf numFmtId="166" fontId="11" fillId="14" borderId="11" xfId="2" applyFont="1" applyFill="1" applyBorder="1" applyAlignment="1" applyProtection="1"/>
    <xf numFmtId="0" fontId="25" fillId="14" borderId="10" xfId="0" applyFont="1" applyFill="1" applyBorder="1"/>
    <xf numFmtId="166" fontId="11" fillId="9" borderId="11" xfId="2" applyFont="1" applyFill="1" applyBorder="1" applyAlignment="1" applyProtection="1"/>
    <xf numFmtId="166" fontId="11" fillId="0" borderId="11" xfId="2" applyFont="1" applyBorder="1" applyAlignment="1" applyProtection="1"/>
    <xf numFmtId="0" fontId="25" fillId="11" borderId="12" xfId="0" applyFont="1" applyFill="1" applyBorder="1"/>
    <xf numFmtId="167" fontId="25" fillId="0" borderId="0" xfId="0" applyNumberFormat="1" applyFont="1"/>
    <xf numFmtId="0" fontId="25" fillId="0" borderId="10" xfId="0" applyFont="1" applyBorder="1"/>
    <xf numFmtId="3" fontId="25" fillId="0" borderId="10" xfId="0" applyNumberFormat="1" applyFont="1" applyBorder="1"/>
    <xf numFmtId="166" fontId="25" fillId="0" borderId="0" xfId="0" applyNumberFormat="1" applyFont="1"/>
    <xf numFmtId="0" fontId="0" fillId="0" borderId="0" xfId="0"/>
    <xf numFmtId="0" fontId="0" fillId="0" borderId="0" xfId="0" applyBorder="1"/>
    <xf numFmtId="0" fontId="0" fillId="0" borderId="0" xfId="0" applyBorder="1"/>
    <xf numFmtId="165" fontId="0" fillId="0" borderId="0" xfId="1" applyFont="1" applyBorder="1" applyAlignment="1" applyProtection="1"/>
    <xf numFmtId="0" fontId="0" fillId="9" borderId="0" xfId="0" applyFill="1"/>
    <xf numFmtId="0" fontId="16" fillId="9" borderId="0" xfId="24" applyNumberFormat="1" applyFont="1" applyFill="1" applyBorder="1" applyAlignment="1" applyProtection="1">
      <alignment vertical="center" wrapText="1"/>
    </xf>
    <xf numFmtId="0" fontId="10" fillId="9" borderId="0" xfId="0" applyFont="1" applyFill="1"/>
    <xf numFmtId="0" fontId="0" fillId="9" borderId="0" xfId="0" applyFill="1" applyBorder="1"/>
    <xf numFmtId="0" fontId="2" fillId="0" borderId="0" xfId="0" applyFont="1" applyBorder="1" applyAlignment="1"/>
    <xf numFmtId="0" fontId="25" fillId="9" borderId="0" xfId="0" applyFont="1" applyFill="1" applyBorder="1"/>
    <xf numFmtId="166" fontId="25" fillId="9" borderId="0" xfId="0" applyNumberFormat="1" applyFont="1" applyFill="1" applyBorder="1"/>
    <xf numFmtId="167" fontId="11" fillId="9" borderId="0" xfId="2" applyNumberFormat="1" applyFont="1" applyFill="1" applyBorder="1" applyAlignment="1" applyProtection="1"/>
    <xf numFmtId="164" fontId="25" fillId="9" borderId="0" xfId="0" applyNumberFormat="1" applyFont="1" applyFill="1" applyBorder="1"/>
    <xf numFmtId="0" fontId="25" fillId="9" borderId="0" xfId="0" applyFont="1" applyFill="1"/>
    <xf numFmtId="166" fontId="25" fillId="9" borderId="0" xfId="0" applyNumberFormat="1" applyFont="1" applyFill="1"/>
    <xf numFmtId="0" fontId="0" fillId="0" borderId="0" xfId="0"/>
    <xf numFmtId="166" fontId="28" fillId="0" borderId="0" xfId="2" applyFont="1" applyBorder="1" applyAlignment="1" applyProtection="1"/>
    <xf numFmtId="166" fontId="11" fillId="19" borderId="0" xfId="2" applyFont="1" applyFill="1" applyBorder="1" applyAlignment="1" applyProtection="1"/>
    <xf numFmtId="49" fontId="0" fillId="0" borderId="0" xfId="0" applyNumberFormat="1" applyFont="1" applyFill="1" applyBorder="1" applyAlignment="1" applyProtection="1"/>
    <xf numFmtId="169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49" fontId="29" fillId="0" borderId="0" xfId="0" applyNumberFormat="1" applyFont="1" applyFill="1" applyBorder="1" applyAlignment="1" applyProtection="1"/>
    <xf numFmtId="166" fontId="11" fillId="0" borderId="0" xfId="2"/>
    <xf numFmtId="44" fontId="0" fillId="0" borderId="0" xfId="0" applyNumberFormat="1"/>
    <xf numFmtId="0" fontId="0" fillId="19" borderId="0" xfId="0" applyFill="1"/>
    <xf numFmtId="166" fontId="29" fillId="11" borderId="13" xfId="2" applyFont="1" applyFill="1" applyBorder="1" applyAlignment="1" applyProtection="1"/>
    <xf numFmtId="166" fontId="29" fillId="0" borderId="0" xfId="2" applyFont="1" applyBorder="1" applyAlignment="1" applyProtection="1"/>
    <xf numFmtId="0" fontId="16" fillId="9" borderId="0" xfId="24" applyNumberFormat="1" applyFont="1" applyFill="1" applyBorder="1" applyAlignment="1" applyProtection="1">
      <alignment horizontal="center" vertical="center"/>
    </xf>
    <xf numFmtId="0" fontId="14" fillId="22" borderId="4" xfId="0" applyFont="1" applyFill="1" applyBorder="1" applyAlignment="1">
      <alignment horizontal="center" vertical="center"/>
    </xf>
    <xf numFmtId="0" fontId="14" fillId="22" borderId="4" xfId="24" applyNumberFormat="1" applyFont="1" applyFill="1" applyBorder="1" applyAlignment="1" applyProtection="1">
      <alignment horizontal="center" vertical="center"/>
    </xf>
    <xf numFmtId="44" fontId="29" fillId="0" borderId="0" xfId="2" applyNumberFormat="1" applyFont="1" applyFill="1" applyBorder="1" applyAlignment="1" applyProtection="1"/>
    <xf numFmtId="44" fontId="0" fillId="0" borderId="0" xfId="2" applyNumberFormat="1" applyFont="1"/>
    <xf numFmtId="0" fontId="29" fillId="0" borderId="0" xfId="0" applyNumberFormat="1" applyFont="1" applyFill="1" applyBorder="1" applyAlignment="1" applyProtection="1"/>
    <xf numFmtId="0" fontId="14" fillId="21" borderId="4" xfId="25" applyFont="1" applyFill="1" applyBorder="1" applyAlignment="1" applyProtection="1">
      <alignment horizontal="center" vertical="center" wrapText="1"/>
    </xf>
    <xf numFmtId="0" fontId="13" fillId="24" borderId="4" xfId="24" applyNumberFormat="1" applyFont="1" applyFill="1" applyBorder="1" applyAlignment="1" applyProtection="1">
      <alignment horizontal="center"/>
    </xf>
    <xf numFmtId="0" fontId="13" fillId="24" borderId="4" xfId="24" applyNumberFormat="1" applyFont="1" applyFill="1" applyBorder="1" applyAlignment="1" applyProtection="1">
      <alignment horizontal="center" vertical="center"/>
    </xf>
    <xf numFmtId="0" fontId="21" fillId="24" borderId="4" xfId="24" applyNumberFormat="1" applyFont="1" applyFill="1" applyBorder="1" applyAlignment="1" applyProtection="1">
      <alignment horizontal="center"/>
    </xf>
    <xf numFmtId="0" fontId="13" fillId="27" borderId="4" xfId="24" applyNumberFormat="1" applyFont="1" applyFill="1" applyBorder="1" applyAlignment="1" applyProtection="1">
      <alignment horizontal="center" vertical="center"/>
    </xf>
    <xf numFmtId="0" fontId="13" fillId="27" borderId="4" xfId="24" applyNumberFormat="1" applyFont="1" applyFill="1" applyBorder="1" applyAlignment="1" applyProtection="1">
      <alignment horizontal="center"/>
    </xf>
    <xf numFmtId="0" fontId="13" fillId="28" borderId="4" xfId="24" applyNumberFormat="1" applyFont="1" applyFill="1" applyBorder="1" applyAlignment="1" applyProtection="1">
      <alignment horizontal="center"/>
    </xf>
    <xf numFmtId="0" fontId="13" fillId="29" borderId="4" xfId="24" applyNumberFormat="1" applyFont="1" applyFill="1" applyBorder="1" applyAlignment="1" applyProtection="1">
      <alignment horizontal="center" vertical="center"/>
    </xf>
    <xf numFmtId="0" fontId="13" fillId="29" borderId="4" xfId="24" applyNumberFormat="1" applyFont="1" applyFill="1" applyBorder="1" applyAlignment="1" applyProtection="1">
      <alignment horizontal="center"/>
    </xf>
    <xf numFmtId="0" fontId="0" fillId="29" borderId="4" xfId="0" applyFill="1" applyBorder="1" applyAlignment="1">
      <alignment horizontal="center"/>
    </xf>
    <xf numFmtId="0" fontId="14" fillId="30" borderId="4" xfId="0" applyFont="1" applyFill="1" applyBorder="1" applyAlignment="1">
      <alignment horizontal="center" vertical="center"/>
    </xf>
    <xf numFmtId="0" fontId="14" fillId="30" borderId="4" xfId="24" applyNumberFormat="1" applyFont="1" applyFill="1" applyBorder="1" applyAlignment="1" applyProtection="1">
      <alignment horizontal="center" vertical="center"/>
    </xf>
    <xf numFmtId="0" fontId="14" fillId="29" borderId="4" xfId="0" applyFont="1" applyFill="1" applyBorder="1" applyAlignment="1">
      <alignment horizontal="center" vertical="center"/>
    </xf>
    <xf numFmtId="0" fontId="11" fillId="31" borderId="4" xfId="24" applyNumberFormat="1" applyFont="1" applyFill="1" applyBorder="1" applyAlignment="1" applyProtection="1">
      <alignment horizontal="center"/>
    </xf>
    <xf numFmtId="0" fontId="13" fillId="31" borderId="4" xfId="24" applyNumberFormat="1" applyFont="1" applyFill="1" applyBorder="1" applyAlignment="1" applyProtection="1">
      <alignment horizontal="center"/>
    </xf>
    <xf numFmtId="0" fontId="16" fillId="9" borderId="0" xfId="24" applyNumberFormat="1" applyFont="1" applyFill="1" applyBorder="1" applyAlignment="1" applyProtection="1">
      <alignment horizontal="center" vertical="center"/>
    </xf>
    <xf numFmtId="0" fontId="15" fillId="9" borderId="0" xfId="24" applyNumberFormat="1" applyFont="1" applyFill="1" applyBorder="1" applyAlignment="1" applyProtection="1">
      <alignment horizontal="center" vertical="center" wrapText="1"/>
    </xf>
    <xf numFmtId="14" fontId="16" fillId="9" borderId="0" xfId="24" applyNumberFormat="1" applyFont="1" applyFill="1" applyBorder="1" applyAlignment="1" applyProtection="1">
      <alignment horizontal="center" vertical="center"/>
    </xf>
    <xf numFmtId="0" fontId="13" fillId="9" borderId="0" xfId="24" applyNumberFormat="1" applyFont="1" applyFill="1" applyBorder="1" applyAlignment="1" applyProtection="1">
      <alignment horizontal="center"/>
    </xf>
    <xf numFmtId="0" fontId="14" fillId="34" borderId="0" xfId="0" applyFont="1" applyFill="1" applyBorder="1" applyAlignment="1">
      <alignment horizontal="center" vertical="center"/>
    </xf>
    <xf numFmtId="0" fontId="13" fillId="29" borderId="14" xfId="24" applyNumberFormat="1" applyFont="1" applyFill="1" applyBorder="1" applyAlignment="1" applyProtection="1">
      <alignment horizontal="center"/>
    </xf>
    <xf numFmtId="0" fontId="14" fillId="22" borderId="14" xfId="0" applyFont="1" applyFill="1" applyBorder="1" applyAlignment="1">
      <alignment horizontal="center" vertical="center"/>
    </xf>
    <xf numFmtId="0" fontId="25" fillId="38" borderId="14" xfId="0" applyFont="1" applyFill="1" applyBorder="1"/>
    <xf numFmtId="44" fontId="30" fillId="0" borderId="0" xfId="2" applyNumberFormat="1" applyFont="1"/>
    <xf numFmtId="0" fontId="25" fillId="23" borderId="10" xfId="0" applyFont="1" applyFill="1" applyBorder="1"/>
    <xf numFmtId="166" fontId="29" fillId="23" borderId="11" xfId="2" applyFont="1" applyFill="1" applyBorder="1" applyAlignment="1" applyProtection="1"/>
    <xf numFmtId="3" fontId="25" fillId="23" borderId="10" xfId="0" applyNumberFormat="1" applyFont="1" applyFill="1" applyBorder="1"/>
    <xf numFmtId="166" fontId="11" fillId="23" borderId="11" xfId="2" applyFont="1" applyFill="1" applyBorder="1" applyAlignment="1" applyProtection="1"/>
    <xf numFmtId="0" fontId="14" fillId="21" borderId="16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 wrapText="1"/>
    </xf>
    <xf numFmtId="0" fontId="13" fillId="9" borderId="0" xfId="24" applyNumberFormat="1" applyFont="1" applyFill="1" applyBorder="1" applyAlignment="1" applyProtection="1">
      <alignment horizontal="center"/>
    </xf>
    <xf numFmtId="0" fontId="13" fillId="9" borderId="0" xfId="24" applyNumberFormat="1" applyFont="1" applyFill="1" applyBorder="1" applyAlignment="1" applyProtection="1">
      <alignment horizontal="center"/>
    </xf>
    <xf numFmtId="0" fontId="15" fillId="43" borderId="0" xfId="0" applyFont="1" applyFill="1" applyBorder="1" applyAlignment="1">
      <alignment horizontal="center" vertical="center" wrapText="1"/>
    </xf>
    <xf numFmtId="0" fontId="15" fillId="44" borderId="0" xfId="0" applyFont="1" applyFill="1" applyBorder="1" applyAlignment="1">
      <alignment horizontal="center" vertical="center" wrapText="1"/>
    </xf>
    <xf numFmtId="0" fontId="15" fillId="40" borderId="0" xfId="0" applyFont="1" applyFill="1" applyBorder="1" applyAlignment="1">
      <alignment horizontal="center" vertical="center" wrapText="1"/>
    </xf>
    <xf numFmtId="0" fontId="15" fillId="45" borderId="0" xfId="0" applyFont="1" applyFill="1" applyBorder="1" applyAlignment="1">
      <alignment horizontal="center" vertical="center" wrapText="1"/>
    </xf>
    <xf numFmtId="0" fontId="31" fillId="21" borderId="0" xfId="24" applyNumberFormat="1" applyFont="1" applyFill="1" applyBorder="1" applyAlignment="1" applyProtection="1">
      <alignment horizontal="left" vertical="center"/>
    </xf>
    <xf numFmtId="0" fontId="15" fillId="46" borderId="0" xfId="0" applyFont="1" applyFill="1" applyBorder="1" applyAlignment="1">
      <alignment horizontal="center" vertical="center" wrapText="1"/>
    </xf>
    <xf numFmtId="0" fontId="13" fillId="21" borderId="0" xfId="24" applyNumberFormat="1" applyFont="1" applyFill="1" applyBorder="1" applyAlignment="1" applyProtection="1">
      <alignment horizontal="center"/>
    </xf>
    <xf numFmtId="0" fontId="13" fillId="47" borderId="0" xfId="24" applyNumberFormat="1" applyFont="1" applyFill="1" applyBorder="1" applyAlignment="1" applyProtection="1">
      <alignment horizontal="center"/>
    </xf>
    <xf numFmtId="0" fontId="14" fillId="47" borderId="18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4" fillId="21" borderId="14" xfId="25" applyFont="1" applyFill="1" applyBorder="1" applyAlignment="1" applyProtection="1">
      <alignment horizontal="center" vertical="center" wrapText="1"/>
    </xf>
    <xf numFmtId="0" fontId="13" fillId="29" borderId="8" xfId="24" applyNumberFormat="1" applyFont="1" applyFill="1" applyBorder="1" applyAlignment="1" applyProtection="1">
      <alignment horizontal="center"/>
    </xf>
    <xf numFmtId="0" fontId="14" fillId="21" borderId="18" xfId="0" applyFont="1" applyFill="1" applyBorder="1" applyAlignment="1">
      <alignment horizontal="center" vertical="center"/>
    </xf>
    <xf numFmtId="0" fontId="13" fillId="29" borderId="6" xfId="24" applyNumberFormat="1" applyFont="1" applyFill="1" applyBorder="1" applyAlignment="1" applyProtection="1">
      <alignment horizontal="center" vertical="center"/>
    </xf>
    <xf numFmtId="0" fontId="14" fillId="9" borderId="6" xfId="24" applyNumberFormat="1" applyFont="1" applyFill="1" applyBorder="1" applyAlignment="1" applyProtection="1">
      <alignment horizontal="center" vertical="center"/>
    </xf>
    <xf numFmtId="49" fontId="37" fillId="0" borderId="0" xfId="0" applyNumberFormat="1" applyFont="1" applyBorder="1" applyAlignment="1" applyProtection="1"/>
    <xf numFmtId="0" fontId="34" fillId="9" borderId="14" xfId="0" applyFont="1" applyFill="1" applyBorder="1" applyAlignment="1">
      <alignment horizontal="center"/>
    </xf>
    <xf numFmtId="44" fontId="34" fillId="0" borderId="0" xfId="2" applyNumberFormat="1" applyFont="1"/>
    <xf numFmtId="44" fontId="0" fillId="19" borderId="0" xfId="0" applyNumberFormat="1" applyFill="1"/>
    <xf numFmtId="0" fontId="27" fillId="19" borderId="0" xfId="0" applyFont="1" applyFill="1"/>
    <xf numFmtId="166" fontId="29" fillId="0" borderId="0" xfId="2" applyFont="1" applyBorder="1"/>
    <xf numFmtId="166" fontId="11" fillId="19" borderId="0" xfId="2" applyFill="1" applyBorder="1" applyAlignment="1" applyProtection="1"/>
    <xf numFmtId="0" fontId="0" fillId="19" borderId="0" xfId="0" applyFill="1" applyBorder="1"/>
    <xf numFmtId="166" fontId="29" fillId="19" borderId="0" xfId="2" applyFont="1" applyFill="1" applyBorder="1" applyAlignment="1" applyProtection="1"/>
    <xf numFmtId="0" fontId="27" fillId="19" borderId="0" xfId="0" applyFont="1" applyFill="1" applyBorder="1"/>
    <xf numFmtId="166" fontId="29" fillId="19" borderId="0" xfId="2" applyFont="1" applyFill="1" applyBorder="1"/>
    <xf numFmtId="44" fontId="0" fillId="19" borderId="0" xfId="0" applyNumberFormat="1" applyFill="1" applyBorder="1"/>
    <xf numFmtId="166" fontId="28" fillId="19" borderId="0" xfId="2" applyFont="1" applyFill="1" applyBorder="1" applyAlignment="1" applyProtection="1"/>
    <xf numFmtId="166" fontId="0" fillId="19" borderId="0" xfId="0" applyNumberFormat="1" applyFill="1"/>
    <xf numFmtId="166" fontId="26" fillId="19" borderId="0" xfId="2" applyFont="1" applyFill="1" applyBorder="1" applyAlignment="1" applyProtection="1"/>
    <xf numFmtId="0" fontId="13" fillId="19" borderId="0" xfId="0" applyFont="1" applyFill="1"/>
    <xf numFmtId="0" fontId="25" fillId="19" borderId="0" xfId="0" applyFont="1" applyFill="1"/>
    <xf numFmtId="0" fontId="25" fillId="19" borderId="0" xfId="0" applyFont="1" applyFill="1" applyBorder="1"/>
    <xf numFmtId="44" fontId="27" fillId="0" borderId="0" xfId="0" applyNumberFormat="1" applyFont="1" applyBorder="1"/>
    <xf numFmtId="9" fontId="30" fillId="19" borderId="0" xfId="0" applyNumberFormat="1" applyFont="1" applyFill="1"/>
    <xf numFmtId="44" fontId="30" fillId="19" borderId="0" xfId="0" applyNumberFormat="1" applyFont="1" applyFill="1"/>
    <xf numFmtId="166" fontId="25" fillId="19" borderId="0" xfId="0" applyNumberFormat="1" applyFont="1" applyFill="1"/>
    <xf numFmtId="166" fontId="29" fillId="9" borderId="9" xfId="2" applyFont="1" applyFill="1" applyBorder="1" applyAlignment="1" applyProtection="1"/>
    <xf numFmtId="0" fontId="13" fillId="9" borderId="0" xfId="24" applyNumberFormat="1" applyFont="1" applyFill="1" applyBorder="1" applyAlignment="1" applyProtection="1">
      <alignment horizontal="center"/>
    </xf>
    <xf numFmtId="0" fontId="39" fillId="11" borderId="12" xfId="0" applyFont="1" applyFill="1" applyBorder="1"/>
    <xf numFmtId="0" fontId="37" fillId="0" borderId="0" xfId="0" applyFont="1"/>
    <xf numFmtId="166" fontId="41" fillId="0" borderId="14" xfId="2" applyFont="1" applyBorder="1" applyAlignment="1" applyProtection="1">
      <alignment horizontal="center" vertical="center"/>
    </xf>
    <xf numFmtId="0" fontId="42" fillId="36" borderId="0" xfId="24" applyNumberFormat="1" applyFont="1" applyFill="1" applyBorder="1" applyAlignment="1" applyProtection="1"/>
    <xf numFmtId="0" fontId="42" fillId="9" borderId="0" xfId="24" applyNumberFormat="1" applyFont="1" applyFill="1" applyBorder="1" applyAlignment="1" applyProtection="1"/>
    <xf numFmtId="0" fontId="42" fillId="35" borderId="0" xfId="24" applyNumberFormat="1" applyFont="1" applyFill="1" applyBorder="1" applyAlignment="1" applyProtection="1"/>
    <xf numFmtId="0" fontId="43" fillId="11" borderId="0" xfId="24" applyNumberFormat="1" applyFont="1" applyFill="1" applyBorder="1" applyAlignment="1" applyProtection="1">
      <alignment vertical="center" wrapText="1"/>
    </xf>
    <xf numFmtId="0" fontId="42" fillId="37" borderId="0" xfId="24" applyNumberFormat="1" applyFont="1" applyFill="1" applyBorder="1" applyAlignment="1" applyProtection="1"/>
    <xf numFmtId="0" fontId="43" fillId="12" borderId="0" xfId="24" applyNumberFormat="1" applyFont="1" applyFill="1" applyBorder="1" applyAlignment="1" applyProtection="1">
      <alignment vertical="center" wrapText="1"/>
    </xf>
    <xf numFmtId="0" fontId="43" fillId="10" borderId="2" xfId="24" applyNumberFormat="1" applyFont="1" applyFill="1" applyBorder="1" applyAlignment="1" applyProtection="1">
      <alignment vertical="center" wrapText="1"/>
    </xf>
    <xf numFmtId="0" fontId="43" fillId="10" borderId="5" xfId="24" applyNumberFormat="1" applyFont="1" applyFill="1" applyBorder="1" applyAlignment="1" applyProtection="1">
      <alignment horizontal="center" vertical="center" wrapText="1"/>
    </xf>
    <xf numFmtId="0" fontId="43" fillId="9" borderId="0" xfId="24" applyNumberFormat="1" applyFont="1" applyFill="1" applyBorder="1" applyAlignment="1" applyProtection="1">
      <alignment horizontal="center" vertical="center"/>
    </xf>
    <xf numFmtId="0" fontId="43" fillId="10" borderId="6" xfId="24" applyNumberFormat="1" applyFont="1" applyFill="1" applyBorder="1" applyAlignment="1" applyProtection="1">
      <alignment horizontal="center" vertical="center" wrapText="1"/>
    </xf>
    <xf numFmtId="0" fontId="44" fillId="24" borderId="4" xfId="24" applyNumberFormat="1" applyFont="1" applyFill="1" applyBorder="1" applyAlignment="1" applyProtection="1">
      <alignment horizontal="center" vertical="center"/>
    </xf>
    <xf numFmtId="0" fontId="44" fillId="24" borderId="14" xfId="24" applyNumberFormat="1" applyFont="1" applyFill="1" applyBorder="1" applyAlignment="1" applyProtection="1">
      <alignment horizontal="center" vertical="center"/>
    </xf>
    <xf numFmtId="0" fontId="43" fillId="24" borderId="4" xfId="24" applyNumberFormat="1" applyFont="1" applyFill="1" applyBorder="1" applyAlignment="1" applyProtection="1">
      <alignment horizontal="center" vertical="center" wrapText="1"/>
    </xf>
    <xf numFmtId="0" fontId="44" fillId="24" borderId="14" xfId="24" applyNumberFormat="1" applyFont="1" applyFill="1" applyBorder="1" applyAlignment="1" applyProtection="1">
      <alignment vertical="center"/>
    </xf>
    <xf numFmtId="0" fontId="44" fillId="24" borderId="4" xfId="24" applyNumberFormat="1" applyFont="1" applyFill="1" applyBorder="1" applyAlignment="1" applyProtection="1">
      <alignment horizontal="center" vertical="center" wrapText="1"/>
    </xf>
    <xf numFmtId="0" fontId="41" fillId="21" borderId="4" xfId="24" applyNumberFormat="1" applyFont="1" applyFill="1" applyBorder="1" applyAlignment="1" applyProtection="1">
      <alignment horizontal="left" vertical="center" wrapText="1"/>
    </xf>
    <xf numFmtId="0" fontId="41" fillId="21" borderId="14" xfId="24" applyNumberFormat="1" applyFont="1" applyFill="1" applyBorder="1" applyAlignment="1" applyProtection="1">
      <alignment horizontal="center" vertical="center" wrapText="1"/>
    </xf>
    <xf numFmtId="0" fontId="41" fillId="9" borderId="4" xfId="24" applyNumberFormat="1" applyFont="1" applyFill="1" applyBorder="1" applyAlignment="1" applyProtection="1">
      <alignment horizontal="center" vertical="center" wrapText="1"/>
    </xf>
    <xf numFmtId="0" fontId="42" fillId="9" borderId="4" xfId="24" applyNumberFormat="1" applyFont="1" applyFill="1" applyBorder="1" applyAlignment="1" applyProtection="1">
      <alignment horizontal="center" vertical="center" wrapText="1"/>
    </xf>
    <xf numFmtId="0" fontId="41" fillId="9" borderId="14" xfId="24" applyNumberFormat="1" applyFont="1" applyFill="1" applyBorder="1" applyAlignment="1" applyProtection="1">
      <alignment horizontal="center" vertical="center" wrapText="1"/>
    </xf>
    <xf numFmtId="167" fontId="41" fillId="21" borderId="4" xfId="24" applyNumberFormat="1" applyFont="1" applyFill="1" applyBorder="1" applyAlignment="1" applyProtection="1">
      <alignment horizontal="center" vertical="center" wrapText="1"/>
    </xf>
    <xf numFmtId="0" fontId="42" fillId="9" borderId="14" xfId="24" applyNumberFormat="1" applyFont="1" applyFill="1" applyBorder="1" applyAlignment="1" applyProtection="1">
      <alignment horizontal="center"/>
    </xf>
    <xf numFmtId="44" fontId="42" fillId="9" borderId="14" xfId="24" applyNumberFormat="1" applyFont="1" applyFill="1" applyBorder="1" applyAlignment="1" applyProtection="1">
      <alignment horizontal="center" vertical="center"/>
    </xf>
    <xf numFmtId="0" fontId="41" fillId="9" borderId="14" xfId="24" applyNumberFormat="1" applyFont="1" applyFill="1" applyBorder="1" applyAlignment="1" applyProtection="1">
      <alignment horizontal="center"/>
    </xf>
    <xf numFmtId="0" fontId="42" fillId="9" borderId="0" xfId="24" applyNumberFormat="1" applyFont="1" applyFill="1" applyBorder="1" applyAlignment="1" applyProtection="1">
      <alignment horizontal="center"/>
    </xf>
    <xf numFmtId="0" fontId="42" fillId="9" borderId="14" xfId="24" applyNumberFormat="1" applyFont="1" applyFill="1" applyBorder="1" applyAlignment="1" applyProtection="1">
      <alignment horizontal="center" vertical="center"/>
    </xf>
    <xf numFmtId="0" fontId="41" fillId="9" borderId="14" xfId="24" applyNumberFormat="1" applyFont="1" applyFill="1" applyBorder="1" applyAlignment="1" applyProtection="1">
      <alignment horizontal="center" vertical="center"/>
    </xf>
    <xf numFmtId="0" fontId="42" fillId="9" borderId="0" xfId="24" applyNumberFormat="1" applyFont="1" applyFill="1" applyBorder="1" applyAlignment="1" applyProtection="1">
      <alignment horizontal="center" vertical="center"/>
    </xf>
    <xf numFmtId="0" fontId="42" fillId="21" borderId="4" xfId="24" applyNumberFormat="1" applyFont="1" applyFill="1" applyBorder="1" applyAlignment="1" applyProtection="1">
      <alignment horizontal="left" vertical="center" wrapText="1"/>
    </xf>
    <xf numFmtId="0" fontId="42" fillId="21" borderId="14" xfId="24" applyNumberFormat="1" applyFont="1" applyFill="1" applyBorder="1" applyAlignment="1" applyProtection="1">
      <alignment horizontal="center" vertical="center" wrapText="1"/>
    </xf>
    <xf numFmtId="0" fontId="41" fillId="0" borderId="4" xfId="15" applyFont="1" applyBorder="1" applyAlignment="1">
      <alignment horizontal="center" vertical="center" wrapText="1"/>
    </xf>
    <xf numFmtId="14" fontId="41" fillId="21" borderId="4" xfId="24" applyNumberFormat="1" applyFont="1" applyFill="1" applyBorder="1" applyAlignment="1" applyProtection="1">
      <alignment horizontal="center" vertical="center" wrapText="1"/>
    </xf>
    <xf numFmtId="0" fontId="45" fillId="9" borderId="14" xfId="24" applyNumberFormat="1" applyFont="1" applyFill="1" applyBorder="1" applyAlignment="1" applyProtection="1">
      <alignment horizontal="center"/>
    </xf>
    <xf numFmtId="0" fontId="45" fillId="9" borderId="0" xfId="24" applyNumberFormat="1" applyFont="1" applyFill="1" applyBorder="1" applyAlignment="1" applyProtection="1">
      <alignment horizontal="center"/>
    </xf>
    <xf numFmtId="0" fontId="41" fillId="13" borderId="4" xfId="24" applyNumberFormat="1" applyFont="1" applyFill="1" applyBorder="1" applyAlignment="1" applyProtection="1">
      <alignment horizontal="center" vertical="center" wrapText="1"/>
    </xf>
    <xf numFmtId="0" fontId="41" fillId="13" borderId="14" xfId="24" applyNumberFormat="1" applyFont="1" applyFill="1" applyBorder="1" applyAlignment="1" applyProtection="1">
      <alignment horizontal="center" vertical="center" wrapText="1"/>
    </xf>
    <xf numFmtId="0" fontId="43" fillId="13" borderId="14" xfId="24" applyNumberFormat="1" applyFont="1" applyFill="1" applyBorder="1" applyAlignment="1" applyProtection="1">
      <alignment vertical="center"/>
    </xf>
    <xf numFmtId="0" fontId="44" fillId="13" borderId="14" xfId="24" applyNumberFormat="1" applyFont="1" applyFill="1" applyBorder="1" applyAlignment="1" applyProtection="1">
      <alignment vertical="center"/>
    </xf>
    <xf numFmtId="0" fontId="42" fillId="0" borderId="0" xfId="0" applyFont="1" applyAlignment="1">
      <alignment horizontal="center" vertical="center" wrapText="1"/>
    </xf>
    <xf numFmtId="167" fontId="42" fillId="21" borderId="4" xfId="24" applyNumberFormat="1" applyFont="1" applyFill="1" applyBorder="1" applyAlignment="1" applyProtection="1">
      <alignment horizontal="center" vertical="center" wrapText="1"/>
    </xf>
    <xf numFmtId="165" fontId="42" fillId="9" borderId="4" xfId="25" applyNumberFormat="1" applyFont="1" applyFill="1" applyBorder="1" applyAlignment="1" applyProtection="1">
      <alignment horizontal="center" vertical="center" wrapText="1"/>
    </xf>
    <xf numFmtId="0" fontId="41" fillId="55" borderId="4" xfId="24" applyNumberFormat="1" applyFont="1" applyFill="1" applyBorder="1" applyAlignment="1" applyProtection="1">
      <alignment horizontal="center" vertical="center" wrapText="1"/>
    </xf>
    <xf numFmtId="0" fontId="42" fillId="9" borderId="14" xfId="24" applyNumberFormat="1" applyFont="1" applyFill="1" applyBorder="1" applyAlignment="1" applyProtection="1">
      <alignment horizontal="center" vertical="center" wrapText="1"/>
    </xf>
    <xf numFmtId="14" fontId="42" fillId="21" borderId="4" xfId="24" applyNumberFormat="1" applyFont="1" applyFill="1" applyBorder="1" applyAlignment="1" applyProtection="1">
      <alignment horizontal="center" vertical="center" wrapText="1"/>
    </xf>
    <xf numFmtId="164" fontId="41" fillId="26" borderId="4" xfId="24" applyFont="1" applyFill="1" applyBorder="1" applyAlignment="1" applyProtection="1">
      <alignment horizontal="center" vertical="center" wrapText="1"/>
    </xf>
    <xf numFmtId="164" fontId="41" fillId="26" borderId="14" xfId="24" applyFont="1" applyFill="1" applyBorder="1" applyAlignment="1" applyProtection="1">
      <alignment horizontal="center" vertical="center" wrapText="1"/>
    </xf>
    <xf numFmtId="0" fontId="41" fillId="26" borderId="4" xfId="24" applyNumberFormat="1" applyFont="1" applyFill="1" applyBorder="1" applyAlignment="1" applyProtection="1">
      <alignment horizontal="center" vertical="center" wrapText="1"/>
    </xf>
    <xf numFmtId="0" fontId="44" fillId="25" borderId="14" xfId="24" applyNumberFormat="1" applyFont="1" applyFill="1" applyBorder="1" applyAlignment="1" applyProtection="1">
      <alignment vertical="center"/>
    </xf>
    <xf numFmtId="0" fontId="42" fillId="21" borderId="14" xfId="24" applyNumberFormat="1" applyFont="1" applyFill="1" applyBorder="1" applyAlignment="1" applyProtection="1">
      <alignment horizontal="left" vertical="center" wrapText="1"/>
    </xf>
    <xf numFmtId="9" fontId="40" fillId="0" borderId="14" xfId="3" applyFont="1" applyBorder="1" applyAlignment="1" applyProtection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167" fontId="41" fillId="21" borderId="14" xfId="24" applyNumberFormat="1" applyFont="1" applyFill="1" applyBorder="1" applyAlignment="1" applyProtection="1">
      <alignment horizontal="center" vertical="center" wrapText="1"/>
    </xf>
    <xf numFmtId="0" fontId="41" fillId="27" borderId="4" xfId="24" applyNumberFormat="1" applyFont="1" applyFill="1" applyBorder="1" applyAlignment="1" applyProtection="1">
      <alignment horizontal="center" vertical="center" wrapText="1"/>
    </xf>
    <xf numFmtId="0" fontId="41" fillId="27" borderId="14" xfId="24" applyNumberFormat="1" applyFont="1" applyFill="1" applyBorder="1" applyAlignment="1" applyProtection="1">
      <alignment horizontal="center" vertical="center" wrapText="1"/>
    </xf>
    <xf numFmtId="0" fontId="44" fillId="27" borderId="14" xfId="24" applyNumberFormat="1" applyFont="1" applyFill="1" applyBorder="1" applyAlignment="1" applyProtection="1">
      <alignment vertical="center"/>
    </xf>
    <xf numFmtId="0" fontId="46" fillId="9" borderId="0" xfId="24" applyNumberFormat="1" applyFont="1" applyFill="1" applyBorder="1" applyAlignment="1" applyProtection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1" fillId="29" borderId="4" xfId="24" applyNumberFormat="1" applyFont="1" applyFill="1" applyBorder="1" applyAlignment="1" applyProtection="1">
      <alignment horizontal="center" vertical="center" wrapText="1"/>
    </xf>
    <xf numFmtId="0" fontId="41" fillId="29" borderId="14" xfId="24" applyNumberFormat="1" applyFont="1" applyFill="1" applyBorder="1" applyAlignment="1" applyProtection="1">
      <alignment horizontal="center" vertical="center" wrapText="1"/>
    </xf>
    <xf numFmtId="166" fontId="41" fillId="29" borderId="14" xfId="2" applyFont="1" applyFill="1" applyBorder="1" applyAlignment="1" applyProtection="1">
      <alignment horizontal="center" vertical="center"/>
    </xf>
    <xf numFmtId="165" fontId="41" fillId="19" borderId="14" xfId="25" applyNumberFormat="1" applyFont="1" applyFill="1" applyBorder="1" applyAlignment="1" applyProtection="1">
      <alignment horizontal="center" vertical="center" wrapText="1"/>
    </xf>
    <xf numFmtId="0" fontId="41" fillId="49" borderId="4" xfId="25" applyFont="1" applyFill="1" applyBorder="1" applyAlignment="1" applyProtection="1">
      <alignment horizontal="center" vertical="center" wrapText="1"/>
    </xf>
    <xf numFmtId="165" fontId="41" fillId="49" borderId="4" xfId="25" applyNumberFormat="1" applyFont="1" applyFill="1" applyBorder="1" applyAlignment="1" applyProtection="1">
      <alignment horizontal="center" vertical="center" wrapText="1"/>
    </xf>
    <xf numFmtId="0" fontId="41" fillId="50" borderId="14" xfId="24" applyNumberFormat="1" applyFont="1" applyFill="1" applyBorder="1" applyAlignment="1" applyProtection="1">
      <alignment vertical="center" wrapText="1"/>
    </xf>
    <xf numFmtId="166" fontId="41" fillId="49" borderId="14" xfId="2" applyFont="1" applyFill="1" applyBorder="1" applyAlignment="1" applyProtection="1">
      <alignment horizontal="center" vertical="center"/>
    </xf>
    <xf numFmtId="44" fontId="42" fillId="50" borderId="14" xfId="24" applyNumberFormat="1" applyFont="1" applyFill="1" applyBorder="1" applyAlignment="1" applyProtection="1">
      <alignment horizontal="center" vertical="center"/>
    </xf>
    <xf numFmtId="0" fontId="42" fillId="50" borderId="14" xfId="24" applyNumberFormat="1" applyFont="1" applyFill="1" applyBorder="1" applyAlignment="1" applyProtection="1">
      <alignment horizontal="center"/>
    </xf>
    <xf numFmtId="0" fontId="41" fillId="50" borderId="6" xfId="24" applyNumberFormat="1" applyFont="1" applyFill="1" applyBorder="1" applyAlignment="1" applyProtection="1">
      <alignment vertical="center" wrapText="1"/>
    </xf>
    <xf numFmtId="166" fontId="41" fillId="0" borderId="6" xfId="2" applyFont="1" applyBorder="1" applyAlignment="1" applyProtection="1">
      <alignment horizontal="center" vertical="center"/>
    </xf>
    <xf numFmtId="0" fontId="41" fillId="51" borderId="4" xfId="25" applyFont="1" applyFill="1" applyBorder="1" applyAlignment="1" applyProtection="1">
      <alignment horizontal="center" vertical="center" wrapText="1"/>
    </xf>
    <xf numFmtId="165" fontId="41" fillId="51" borderId="4" xfId="25" applyNumberFormat="1" applyFont="1" applyFill="1" applyBorder="1" applyAlignment="1" applyProtection="1">
      <alignment horizontal="center" vertical="center" wrapText="1"/>
    </xf>
    <xf numFmtId="0" fontId="41" fillId="52" borderId="14" xfId="24" applyNumberFormat="1" applyFont="1" applyFill="1" applyBorder="1" applyAlignment="1" applyProtection="1">
      <alignment horizontal="center" vertical="center" wrapText="1"/>
    </xf>
    <xf numFmtId="166" fontId="41" fillId="51" borderId="14" xfId="2" applyFont="1" applyFill="1" applyBorder="1" applyAlignment="1" applyProtection="1">
      <alignment horizontal="center" vertical="center"/>
    </xf>
    <xf numFmtId="0" fontId="42" fillId="52" borderId="14" xfId="24" applyNumberFormat="1" applyFont="1" applyFill="1" applyBorder="1" applyAlignment="1" applyProtection="1">
      <alignment horizontal="center"/>
    </xf>
    <xf numFmtId="44" fontId="42" fillId="52" borderId="14" xfId="24" applyNumberFormat="1" applyFont="1" applyFill="1" applyBorder="1" applyAlignment="1" applyProtection="1">
      <alignment horizontal="center" vertical="center"/>
    </xf>
    <xf numFmtId="0" fontId="40" fillId="48" borderId="5" xfId="27" applyNumberFormat="1" applyFont="1" applyFill="1" applyBorder="1" applyAlignment="1" applyProtection="1">
      <alignment horizontal="center" vertical="center" wrapText="1"/>
    </xf>
    <xf numFmtId="0" fontId="41" fillId="50" borderId="5" xfId="24" applyNumberFormat="1" applyFont="1" applyFill="1" applyBorder="1" applyAlignment="1" applyProtection="1">
      <alignment horizontal="center" vertical="center" wrapText="1"/>
    </xf>
    <xf numFmtId="166" fontId="41" fillId="49" borderId="5" xfId="2" applyFont="1" applyFill="1" applyBorder="1" applyAlignment="1" applyProtection="1">
      <alignment vertical="center"/>
    </xf>
    <xf numFmtId="166" fontId="41" fillId="49" borderId="5" xfId="2" applyFont="1" applyFill="1" applyBorder="1" applyAlignment="1" applyProtection="1">
      <alignment vertical="center" wrapText="1"/>
    </xf>
    <xf numFmtId="0" fontId="42" fillId="50" borderId="5" xfId="24" applyNumberFormat="1" applyFont="1" applyFill="1" applyBorder="1" applyAlignment="1" applyProtection="1"/>
    <xf numFmtId="44" fontId="42" fillId="50" borderId="5" xfId="24" applyNumberFormat="1" applyFont="1" applyFill="1" applyBorder="1" applyAlignment="1" applyProtection="1">
      <alignment vertical="center" wrapText="1"/>
    </xf>
    <xf numFmtId="0" fontId="41" fillId="50" borderId="14" xfId="24" applyNumberFormat="1" applyFont="1" applyFill="1" applyBorder="1" applyAlignment="1" applyProtection="1">
      <alignment horizontal="center" vertical="center" wrapText="1"/>
    </xf>
    <xf numFmtId="166" fontId="41" fillId="49" borderId="14" xfId="2" applyFont="1" applyFill="1" applyBorder="1" applyAlignment="1" applyProtection="1">
      <alignment vertical="center"/>
    </xf>
    <xf numFmtId="166" fontId="41" fillId="49" borderId="14" xfId="2" applyFont="1" applyFill="1" applyBorder="1" applyAlignment="1" applyProtection="1">
      <alignment vertical="center" wrapText="1"/>
    </xf>
    <xf numFmtId="0" fontId="42" fillId="50" borderId="14" xfId="24" applyNumberFormat="1" applyFont="1" applyFill="1" applyBorder="1" applyAlignment="1" applyProtection="1"/>
    <xf numFmtId="44" fontId="42" fillId="50" borderId="14" xfId="24" applyNumberFormat="1" applyFont="1" applyFill="1" applyBorder="1" applyAlignment="1" applyProtection="1">
      <alignment vertical="center" wrapText="1"/>
    </xf>
    <xf numFmtId="0" fontId="40" fillId="0" borderId="14" xfId="0" applyFont="1" applyBorder="1" applyAlignment="1">
      <alignment horizontal="center" vertical="center" wrapText="1"/>
    </xf>
    <xf numFmtId="167" fontId="42" fillId="52" borderId="4" xfId="24" applyNumberFormat="1" applyFont="1" applyFill="1" applyBorder="1" applyAlignment="1" applyProtection="1">
      <alignment horizontal="center" vertical="center" wrapText="1"/>
    </xf>
    <xf numFmtId="44" fontId="42" fillId="52" borderId="14" xfId="24" applyNumberFormat="1" applyFont="1" applyFill="1" applyBorder="1" applyAlignment="1" applyProtection="1">
      <alignment horizontal="center"/>
    </xf>
    <xf numFmtId="0" fontId="41" fillId="50" borderId="4" xfId="24" applyNumberFormat="1" applyFont="1" applyFill="1" applyBorder="1" applyAlignment="1" applyProtection="1">
      <alignment horizontal="center" vertical="center" wrapText="1"/>
    </xf>
    <xf numFmtId="167" fontId="42" fillId="50" borderId="4" xfId="24" applyNumberFormat="1" applyFont="1" applyFill="1" applyBorder="1" applyAlignment="1" applyProtection="1">
      <alignment horizontal="center" vertical="center" wrapText="1"/>
    </xf>
    <xf numFmtId="166" fontId="41" fillId="51" borderId="14" xfId="2" applyFont="1" applyFill="1" applyBorder="1" applyAlignment="1" applyProtection="1">
      <alignment vertical="center"/>
    </xf>
    <xf numFmtId="0" fontId="42" fillId="52" borderId="14" xfId="24" applyNumberFormat="1" applyFont="1" applyFill="1" applyBorder="1" applyAlignment="1" applyProtection="1">
      <alignment wrapText="1"/>
    </xf>
    <xf numFmtId="44" fontId="42" fillId="52" borderId="5" xfId="24" applyNumberFormat="1" applyFont="1" applyFill="1" applyBorder="1" applyAlignment="1" applyProtection="1">
      <alignment vertical="center"/>
    </xf>
    <xf numFmtId="0" fontId="41" fillId="51" borderId="14" xfId="25" applyFont="1" applyFill="1" applyBorder="1" applyAlignment="1" applyProtection="1">
      <alignment horizontal="center" vertical="center" wrapText="1"/>
    </xf>
    <xf numFmtId="165" fontId="41" fillId="50" borderId="4" xfId="25" applyNumberFormat="1" applyFont="1" applyFill="1" applyBorder="1" applyAlignment="1" applyProtection="1">
      <alignment horizontal="center" vertical="center" wrapText="1"/>
    </xf>
    <xf numFmtId="0" fontId="41" fillId="56" borderId="4" xfId="24" applyNumberFormat="1" applyFont="1" applyFill="1" applyBorder="1" applyAlignment="1" applyProtection="1">
      <alignment horizontal="center" vertical="center" wrapText="1"/>
    </xf>
    <xf numFmtId="0" fontId="42" fillId="55" borderId="4" xfId="24" applyNumberFormat="1" applyFont="1" applyFill="1" applyBorder="1" applyAlignment="1" applyProtection="1">
      <alignment horizontal="center" vertical="center" wrapText="1"/>
    </xf>
    <xf numFmtId="166" fontId="41" fillId="0" borderId="14" xfId="2" applyFont="1" applyBorder="1" applyAlignment="1">
      <alignment horizontal="center" vertical="center"/>
    </xf>
    <xf numFmtId="0" fontId="27" fillId="9" borderId="14" xfId="0" applyFont="1" applyFill="1" applyBorder="1" applyAlignment="1">
      <alignment horizontal="center"/>
    </xf>
    <xf numFmtId="0" fontId="27" fillId="9" borderId="0" xfId="0" applyFont="1" applyFill="1" applyAlignment="1">
      <alignment horizontal="center"/>
    </xf>
    <xf numFmtId="164" fontId="41" fillId="9" borderId="4" xfId="24" applyFont="1" applyFill="1" applyBorder="1" applyAlignment="1" applyProtection="1">
      <alignment horizontal="center" vertical="center" wrapText="1"/>
    </xf>
    <xf numFmtId="164" fontId="41" fillId="9" borderId="14" xfId="24" applyFont="1" applyFill="1" applyBorder="1" applyAlignment="1" applyProtection="1">
      <alignment horizontal="center" vertical="center" wrapText="1"/>
    </xf>
    <xf numFmtId="0" fontId="42" fillId="21" borderId="4" xfId="24" applyNumberFormat="1" applyFont="1" applyFill="1" applyBorder="1" applyAlignment="1" applyProtection="1">
      <alignment horizontal="center" vertical="center" wrapText="1"/>
    </xf>
    <xf numFmtId="0" fontId="42" fillId="56" borderId="4" xfId="24" applyNumberFormat="1" applyFont="1" applyFill="1" applyBorder="1" applyAlignment="1" applyProtection="1">
      <alignment horizontal="center" vertical="center" wrapText="1"/>
    </xf>
    <xf numFmtId="9" fontId="40" fillId="0" borderId="4" xfId="3" applyFont="1" applyBorder="1" applyAlignment="1" applyProtection="1">
      <alignment horizontal="center" vertical="center" wrapText="1"/>
    </xf>
    <xf numFmtId="0" fontId="40" fillId="0" borderId="14" xfId="0" applyFont="1" applyBorder="1" applyAlignment="1">
      <alignment horizontal="center" vertical="center"/>
    </xf>
    <xf numFmtId="0" fontId="41" fillId="41" borderId="4" xfId="24" applyNumberFormat="1" applyFont="1" applyFill="1" applyBorder="1" applyAlignment="1" applyProtection="1">
      <alignment horizontal="center" vertical="center" wrapText="1"/>
    </xf>
    <xf numFmtId="0" fontId="41" fillId="41" borderId="14" xfId="24" applyNumberFormat="1" applyFont="1" applyFill="1" applyBorder="1" applyAlignment="1" applyProtection="1">
      <alignment horizontal="center" vertical="center" wrapText="1"/>
    </xf>
    <xf numFmtId="0" fontId="44" fillId="41" borderId="14" xfId="24" applyNumberFormat="1" applyFont="1" applyFill="1" applyBorder="1" applyAlignment="1" applyProtection="1">
      <alignment vertical="center"/>
    </xf>
    <xf numFmtId="0" fontId="42" fillId="21" borderId="5" xfId="24" applyNumberFormat="1" applyFont="1" applyFill="1" applyBorder="1" applyAlignment="1" applyProtection="1">
      <alignment horizontal="center" vertical="center" wrapText="1"/>
    </xf>
    <xf numFmtId="0" fontId="40" fillId="0" borderId="5" xfId="0" applyFont="1" applyBorder="1" applyAlignment="1">
      <alignment horizontal="center" vertical="center"/>
    </xf>
    <xf numFmtId="9" fontId="40" fillId="0" borderId="5" xfId="3" applyFont="1" applyBorder="1" applyAlignment="1" applyProtection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8" fontId="48" fillId="53" borderId="17" xfId="27" applyNumberFormat="1" applyFont="1" applyFill="1" applyBorder="1" applyAlignment="1" applyProtection="1">
      <alignment vertical="center" wrapText="1"/>
    </xf>
    <xf numFmtId="168" fontId="48" fillId="53" borderId="15" xfId="27" applyNumberFormat="1" applyFont="1" applyFill="1" applyBorder="1" applyAlignment="1" applyProtection="1">
      <alignment vertical="center" wrapText="1"/>
    </xf>
    <xf numFmtId="168" fontId="48" fillId="53" borderId="16" xfId="27" applyNumberFormat="1" applyFont="1" applyFill="1" applyBorder="1" applyAlignment="1" applyProtection="1">
      <alignment vertical="center" wrapText="1"/>
    </xf>
    <xf numFmtId="168" fontId="44" fillId="53" borderId="17" xfId="27" applyNumberFormat="1" applyFont="1" applyFill="1" applyBorder="1" applyAlignment="1" applyProtection="1">
      <alignment vertical="center" wrapText="1"/>
    </xf>
    <xf numFmtId="168" fontId="49" fillId="53" borderId="17" xfId="27" applyNumberFormat="1" applyFont="1" applyFill="1" applyBorder="1" applyAlignment="1" applyProtection="1">
      <alignment vertical="center" wrapText="1"/>
    </xf>
    <xf numFmtId="0" fontId="41" fillId="21" borderId="6" xfId="24" applyNumberFormat="1" applyFont="1" applyFill="1" applyBorder="1" applyAlignment="1" applyProtection="1">
      <alignment horizontal="center" vertical="center" wrapText="1"/>
    </xf>
    <xf numFmtId="0" fontId="41" fillId="9" borderId="6" xfId="24" applyNumberFormat="1" applyFont="1" applyFill="1" applyBorder="1" applyAlignment="1" applyProtection="1">
      <alignment horizontal="center" vertical="center" wrapText="1"/>
    </xf>
    <xf numFmtId="0" fontId="41" fillId="0" borderId="6" xfId="16" applyFont="1" applyBorder="1" applyAlignment="1">
      <alignment horizontal="center" vertical="center" wrapText="1"/>
    </xf>
    <xf numFmtId="166" fontId="41" fillId="0" borderId="14" xfId="2" applyFont="1" applyBorder="1" applyProtection="1"/>
    <xf numFmtId="0" fontId="41" fillId="9" borderId="4" xfId="0" applyFont="1" applyFill="1" applyBorder="1" applyAlignment="1">
      <alignment horizontal="center" vertical="center" wrapText="1"/>
    </xf>
    <xf numFmtId="0" fontId="42" fillId="32" borderId="14" xfId="0" applyFont="1" applyFill="1" applyBorder="1" applyAlignment="1">
      <alignment horizontal="center" vertical="center" wrapText="1"/>
    </xf>
    <xf numFmtId="168" fontId="48" fillId="53" borderId="16" xfId="27" applyNumberFormat="1" applyFont="1" applyFill="1" applyBorder="1" applyAlignment="1" applyProtection="1">
      <alignment vertical="center"/>
    </xf>
    <xf numFmtId="168" fontId="48" fillId="53" borderId="17" xfId="27" applyNumberFormat="1" applyFont="1" applyFill="1" applyBorder="1" applyAlignment="1" applyProtection="1">
      <alignment vertical="center"/>
    </xf>
    <xf numFmtId="168" fontId="48" fillId="53" borderId="15" xfId="27" applyNumberFormat="1" applyFont="1" applyFill="1" applyBorder="1" applyAlignment="1" applyProtection="1">
      <alignment vertical="center"/>
    </xf>
    <xf numFmtId="0" fontId="44" fillId="31" borderId="4" xfId="24" applyNumberFormat="1" applyFont="1" applyFill="1" applyBorder="1" applyAlignment="1" applyProtection="1">
      <alignment horizontal="center" vertical="center"/>
    </xf>
    <xf numFmtId="0" fontId="44" fillId="31" borderId="14" xfId="24" applyNumberFormat="1" applyFont="1" applyFill="1" applyBorder="1" applyAlignment="1" applyProtection="1">
      <alignment horizontal="center" vertical="center"/>
    </xf>
    <xf numFmtId="0" fontId="43" fillId="31" borderId="4" xfId="24" applyNumberFormat="1" applyFont="1" applyFill="1" applyBorder="1" applyAlignment="1" applyProtection="1">
      <alignment horizontal="center" vertical="center" wrapText="1"/>
    </xf>
    <xf numFmtId="0" fontId="50" fillId="31" borderId="14" xfId="24" applyNumberFormat="1" applyFont="1" applyFill="1" applyBorder="1" applyAlignment="1" applyProtection="1">
      <alignment horizontal="center" vertical="center" wrapText="1"/>
    </xf>
    <xf numFmtId="0" fontId="44" fillId="31" borderId="14" xfId="24" applyNumberFormat="1" applyFont="1" applyFill="1" applyBorder="1" applyAlignment="1" applyProtection="1">
      <alignment horizontal="center" vertical="center" wrapText="1"/>
    </xf>
    <xf numFmtId="0" fontId="41" fillId="9" borderId="0" xfId="24" applyNumberFormat="1" applyFont="1" applyFill="1" applyBorder="1" applyAlignment="1" applyProtection="1">
      <alignment horizontal="center"/>
    </xf>
    <xf numFmtId="0" fontId="41" fillId="15" borderId="4" xfId="24" applyNumberFormat="1" applyFont="1" applyFill="1" applyBorder="1" applyAlignment="1" applyProtection="1">
      <alignment horizontal="center" vertical="center" wrapText="1"/>
    </xf>
    <xf numFmtId="0" fontId="41" fillId="15" borderId="14" xfId="24" applyNumberFormat="1" applyFont="1" applyFill="1" applyBorder="1" applyAlignment="1" applyProtection="1">
      <alignment horizontal="center" vertical="center" wrapText="1"/>
    </xf>
    <xf numFmtId="167" fontId="41" fillId="15" borderId="4" xfId="24" applyNumberFormat="1" applyFont="1" applyFill="1" applyBorder="1" applyAlignment="1" applyProtection="1">
      <alignment horizontal="center" vertical="center" wrapText="1"/>
    </xf>
    <xf numFmtId="166" fontId="50" fillId="15" borderId="14" xfId="2" applyFont="1" applyFill="1" applyBorder="1" applyAlignment="1" applyProtection="1">
      <alignment horizontal="center" vertical="center"/>
    </xf>
    <xf numFmtId="166" fontId="41" fillId="15" borderId="14" xfId="2" applyFont="1" applyFill="1" applyBorder="1" applyAlignment="1" applyProtection="1">
      <alignment horizontal="center" vertical="center"/>
    </xf>
    <xf numFmtId="0" fontId="41" fillId="34" borderId="14" xfId="24" applyNumberFormat="1" applyFont="1" applyFill="1" applyBorder="1" applyAlignment="1" applyProtection="1">
      <alignment horizontal="center" vertical="center" wrapText="1"/>
    </xf>
    <xf numFmtId="0" fontId="41" fillId="21" borderId="14" xfId="0" applyFont="1" applyFill="1" applyBorder="1" applyAlignment="1" applyProtection="1">
      <alignment horizontal="center" vertical="center" wrapText="1"/>
    </xf>
    <xf numFmtId="0" fontId="41" fillId="9" borderId="4" xfId="0" applyFont="1" applyFill="1" applyBorder="1" applyAlignment="1" applyProtection="1">
      <alignment horizontal="center" vertical="center" wrapText="1"/>
    </xf>
    <xf numFmtId="167" fontId="41" fillId="21" borderId="4" xfId="0" applyNumberFormat="1" applyFont="1" applyFill="1" applyBorder="1" applyAlignment="1" applyProtection="1">
      <alignment horizontal="center" vertical="center" wrapText="1"/>
    </xf>
    <xf numFmtId="0" fontId="41" fillId="9" borderId="14" xfId="0" applyFont="1" applyFill="1" applyBorder="1" applyAlignment="1" applyProtection="1">
      <alignment horizontal="center" vertical="center"/>
    </xf>
    <xf numFmtId="0" fontId="41" fillId="9" borderId="0" xfId="0" applyFont="1" applyFill="1" applyBorder="1" applyAlignment="1" applyProtection="1">
      <alignment horizontal="center" vertical="center"/>
    </xf>
    <xf numFmtId="0" fontId="41" fillId="17" borderId="4" xfId="24" applyNumberFormat="1" applyFont="1" applyFill="1" applyBorder="1" applyAlignment="1" applyProtection="1">
      <alignment horizontal="center" vertical="center" wrapText="1"/>
    </xf>
    <xf numFmtId="0" fontId="41" fillId="17" borderId="14" xfId="24" applyNumberFormat="1" applyFont="1" applyFill="1" applyBorder="1" applyAlignment="1" applyProtection="1">
      <alignment horizontal="center" vertical="center" wrapText="1"/>
    </xf>
    <xf numFmtId="167" fontId="42" fillId="17" borderId="4" xfId="24" applyNumberFormat="1" applyFont="1" applyFill="1" applyBorder="1" applyAlignment="1" applyProtection="1">
      <alignment horizontal="center" vertical="center" wrapText="1"/>
    </xf>
    <xf numFmtId="0" fontId="42" fillId="17" borderId="4" xfId="24" applyNumberFormat="1" applyFont="1" applyFill="1" applyBorder="1" applyAlignment="1" applyProtection="1">
      <alignment horizontal="center" vertical="center" wrapText="1"/>
    </xf>
    <xf numFmtId="166" fontId="50" fillId="17" borderId="14" xfId="2" applyFont="1" applyFill="1" applyBorder="1" applyAlignment="1" applyProtection="1">
      <alignment horizontal="center" vertical="center"/>
    </xf>
    <xf numFmtId="166" fontId="41" fillId="17" borderId="14" xfId="2" applyFont="1" applyFill="1" applyBorder="1" applyAlignment="1" applyProtection="1">
      <alignment horizontal="center" vertical="center"/>
    </xf>
    <xf numFmtId="167" fontId="41" fillId="9" borderId="4" xfId="24" applyNumberFormat="1" applyFont="1" applyFill="1" applyBorder="1" applyAlignment="1" applyProtection="1">
      <alignment horizontal="center" vertical="center" wrapText="1"/>
    </xf>
    <xf numFmtId="167" fontId="41" fillId="9" borderId="14" xfId="24" applyNumberFormat="1" applyFont="1" applyFill="1" applyBorder="1" applyAlignment="1" applyProtection="1">
      <alignment horizontal="center" vertical="center" wrapText="1"/>
    </xf>
    <xf numFmtId="44" fontId="42" fillId="9" borderId="14" xfId="24" applyNumberFormat="1" applyFont="1" applyFill="1" applyBorder="1" applyAlignment="1" applyProtection="1">
      <alignment horizontal="center"/>
    </xf>
    <xf numFmtId="0" fontId="43" fillId="18" borderId="4" xfId="24" applyNumberFormat="1" applyFont="1" applyFill="1" applyBorder="1" applyAlignment="1" applyProtection="1">
      <alignment horizontal="left" vertical="center"/>
    </xf>
    <xf numFmtId="0" fontId="43" fillId="18" borderId="14" xfId="24" applyNumberFormat="1" applyFont="1" applyFill="1" applyBorder="1" applyAlignment="1" applyProtection="1">
      <alignment horizontal="center" vertical="center"/>
    </xf>
    <xf numFmtId="0" fontId="43" fillId="18" borderId="4" xfId="24" applyNumberFormat="1" applyFont="1" applyFill="1" applyBorder="1" applyAlignment="1" applyProtection="1">
      <alignment horizontal="center" vertical="center"/>
    </xf>
    <xf numFmtId="0" fontId="44" fillId="18" borderId="4" xfId="24" applyNumberFormat="1" applyFont="1" applyFill="1" applyBorder="1" applyAlignment="1" applyProtection="1">
      <alignment horizontal="center" vertical="center"/>
    </xf>
    <xf numFmtId="0" fontId="44" fillId="18" borderId="14" xfId="24" applyNumberFormat="1" applyFont="1" applyFill="1" applyBorder="1" applyAlignment="1" applyProtection="1">
      <alignment horizontal="center" vertical="center"/>
    </xf>
    <xf numFmtId="170" fontId="44" fillId="18" borderId="4" xfId="24" applyNumberFormat="1" applyFont="1" applyFill="1" applyBorder="1" applyAlignment="1" applyProtection="1">
      <alignment horizontal="center" vertical="center"/>
    </xf>
    <xf numFmtId="166" fontId="44" fillId="18" borderId="4" xfId="24" applyNumberFormat="1" applyFont="1" applyFill="1" applyBorder="1" applyAlignment="1" applyProtection="1">
      <alignment horizontal="center" vertical="center"/>
    </xf>
    <xf numFmtId="0" fontId="43" fillId="47" borderId="18" xfId="24" applyNumberFormat="1" applyFont="1" applyFill="1" applyBorder="1" applyAlignment="1" applyProtection="1">
      <alignment horizontal="left" vertical="center"/>
    </xf>
    <xf numFmtId="0" fontId="43" fillId="47" borderId="0" xfId="24" applyNumberFormat="1" applyFont="1" applyFill="1" applyBorder="1" applyAlignment="1" applyProtection="1">
      <alignment horizontal="center" vertical="center"/>
    </xf>
    <xf numFmtId="0" fontId="44" fillId="47" borderId="0" xfId="24" applyNumberFormat="1" applyFont="1" applyFill="1" applyBorder="1" applyAlignment="1" applyProtection="1">
      <alignment horizontal="center" vertical="center"/>
    </xf>
    <xf numFmtId="170" fontId="44" fillId="47" borderId="0" xfId="24" applyNumberFormat="1" applyFont="1" applyFill="1" applyBorder="1" applyAlignment="1" applyProtection="1">
      <alignment horizontal="center" vertical="center"/>
    </xf>
    <xf numFmtId="0" fontId="42" fillId="21" borderId="0" xfId="24" applyNumberFormat="1" applyFont="1" applyFill="1" applyBorder="1" applyAlignment="1" applyProtection="1">
      <alignment horizontal="center"/>
    </xf>
    <xf numFmtId="166" fontId="41" fillId="0" borderId="0" xfId="2" applyFont="1" applyBorder="1" applyAlignment="1" applyProtection="1">
      <alignment horizontal="center" vertical="center"/>
    </xf>
    <xf numFmtId="170" fontId="41" fillId="9" borderId="0" xfId="24" applyNumberFormat="1" applyFont="1" applyFill="1" applyBorder="1" applyAlignment="1" applyProtection="1"/>
    <xf numFmtId="0" fontId="41" fillId="9" borderId="0" xfId="24" applyNumberFormat="1" applyFont="1" applyFill="1" applyBorder="1" applyAlignment="1" applyProtection="1"/>
    <xf numFmtId="0" fontId="48" fillId="21" borderId="0" xfId="24" applyNumberFormat="1" applyFont="1" applyFill="1" applyBorder="1" applyAlignment="1" applyProtection="1">
      <alignment horizontal="left" vertical="center"/>
    </xf>
    <xf numFmtId="0" fontId="48" fillId="21" borderId="0" xfId="24" applyNumberFormat="1" applyFont="1" applyFill="1" applyBorder="1" applyAlignment="1" applyProtection="1">
      <alignment horizontal="center" vertical="center"/>
    </xf>
    <xf numFmtId="0" fontId="42" fillId="9" borderId="0" xfId="24" applyNumberFormat="1" applyFont="1" applyFill="1" applyBorder="1" applyAlignment="1" applyProtection="1">
      <alignment horizontal="left"/>
    </xf>
    <xf numFmtId="44" fontId="42" fillId="9" borderId="0" xfId="24" applyNumberFormat="1" applyFont="1" applyFill="1" applyBorder="1" applyAlignment="1" applyProtection="1">
      <alignment horizontal="left"/>
    </xf>
    <xf numFmtId="166" fontId="41" fillId="0" borderId="0" xfId="2" applyFont="1" applyBorder="1" applyProtection="1"/>
    <xf numFmtId="0" fontId="42" fillId="0" borderId="0" xfId="24" applyNumberFormat="1" applyFont="1" applyBorder="1" applyAlignment="1" applyProtection="1">
      <alignment horizontal="center" vertical="center"/>
    </xf>
    <xf numFmtId="0" fontId="41" fillId="0" borderId="0" xfId="24" applyNumberFormat="1" applyFont="1" applyBorder="1" applyAlignment="1" applyProtection="1">
      <alignment horizontal="center" vertical="center"/>
    </xf>
    <xf numFmtId="0" fontId="42" fillId="47" borderId="15" xfId="24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42" fillId="0" borderId="0" xfId="24" applyNumberFormat="1" applyFont="1" applyBorder="1" applyAlignment="1" applyProtection="1">
      <alignment horizontal="left" vertical="center"/>
    </xf>
    <xf numFmtId="0" fontId="42" fillId="0" borderId="0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13" fillId="9" borderId="0" xfId="24" applyNumberFormat="1" applyFont="1" applyFill="1" applyBorder="1" applyAlignment="1" applyProtection="1">
      <alignment horizontal="center"/>
    </xf>
    <xf numFmtId="0" fontId="44" fillId="10" borderId="5" xfId="24" applyNumberFormat="1" applyFont="1" applyFill="1" applyBorder="1" applyAlignment="1" applyProtection="1">
      <alignment horizontal="center" vertical="center" wrapText="1"/>
    </xf>
    <xf numFmtId="0" fontId="44" fillId="10" borderId="6" xfId="24" applyNumberFormat="1" applyFont="1" applyFill="1" applyBorder="1" applyAlignment="1" applyProtection="1">
      <alignment horizontal="center" vertical="center" wrapText="1"/>
    </xf>
    <xf numFmtId="0" fontId="47" fillId="20" borderId="20" xfId="26" applyFont="1" applyFill="1" applyBorder="1" applyAlignment="1">
      <alignment horizontal="center" vertical="center" wrapText="1"/>
    </xf>
    <xf numFmtId="166" fontId="14" fillId="0" borderId="14" xfId="2" applyFont="1" applyBorder="1" applyAlignment="1" applyProtection="1">
      <alignment horizontal="center" vertical="center"/>
    </xf>
    <xf numFmtId="0" fontId="13" fillId="17" borderId="14" xfId="24" applyNumberFormat="1" applyFont="1" applyFill="1" applyBorder="1" applyAlignment="1" applyProtection="1">
      <alignment horizontal="center" vertical="center"/>
    </xf>
    <xf numFmtId="0" fontId="25" fillId="57" borderId="10" xfId="0" applyFont="1" applyFill="1" applyBorder="1"/>
    <xf numFmtId="166" fontId="11" fillId="57" borderId="11" xfId="2" applyFont="1" applyFill="1" applyBorder="1" applyAlignment="1" applyProtection="1"/>
    <xf numFmtId="0" fontId="25" fillId="33" borderId="10" xfId="0" applyFont="1" applyFill="1" applyBorder="1"/>
    <xf numFmtId="0" fontId="43" fillId="24" borderId="14" xfId="24" applyNumberFormat="1" applyFont="1" applyFill="1" applyBorder="1" applyAlignment="1" applyProtection="1">
      <alignment horizontal="center" vertical="center" wrapText="1"/>
    </xf>
    <xf numFmtId="170" fontId="44" fillId="18" borderId="14" xfId="24" applyNumberFormat="1" applyFont="1" applyFill="1" applyBorder="1" applyAlignment="1" applyProtection="1">
      <alignment horizontal="center" vertical="center"/>
    </xf>
    <xf numFmtId="0" fontId="47" fillId="47" borderId="0" xfId="24" applyNumberFormat="1" applyFont="1" applyFill="1" applyBorder="1" applyAlignment="1" applyProtection="1">
      <alignment horizontal="center" vertical="center" wrapText="1"/>
    </xf>
    <xf numFmtId="44" fontId="44" fillId="18" borderId="4" xfId="24" applyNumberFormat="1" applyFont="1" applyFill="1" applyBorder="1" applyAlignment="1" applyProtection="1">
      <alignment horizontal="center" vertical="center"/>
    </xf>
    <xf numFmtId="166" fontId="41" fillId="19" borderId="14" xfId="2" applyFont="1" applyFill="1" applyBorder="1" applyAlignment="1" applyProtection="1">
      <alignment horizontal="center" vertical="center"/>
    </xf>
    <xf numFmtId="0" fontId="41" fillId="21" borderId="14" xfId="24" applyNumberFormat="1" applyFont="1" applyFill="1" applyBorder="1" applyAlignment="1" applyProtection="1">
      <alignment horizontal="center" vertical="center"/>
    </xf>
    <xf numFmtId="0" fontId="42" fillId="21" borderId="14" xfId="24" applyNumberFormat="1" applyFont="1" applyFill="1" applyBorder="1" applyAlignment="1" applyProtection="1">
      <alignment horizontal="center" vertical="center"/>
    </xf>
    <xf numFmtId="166" fontId="11" fillId="19" borderId="14" xfId="2" applyFont="1" applyFill="1" applyBorder="1" applyAlignment="1" applyProtection="1"/>
    <xf numFmtId="0" fontId="14" fillId="47" borderId="0" xfId="0" applyFont="1" applyFill="1" applyBorder="1" applyAlignment="1">
      <alignment horizontal="center" vertical="center"/>
    </xf>
    <xf numFmtId="0" fontId="13" fillId="47" borderId="0" xfId="24" applyNumberFormat="1" applyFont="1" applyFill="1" applyBorder="1" applyAlignment="1" applyProtection="1">
      <alignment horizontal="center" vertical="center" wrapText="1"/>
    </xf>
    <xf numFmtId="0" fontId="42" fillId="55" borderId="21" xfId="24" applyNumberFormat="1" applyFont="1" applyFill="1" applyBorder="1" applyAlignment="1" applyProtection="1">
      <alignment horizontal="center" vertical="center" wrapText="1"/>
    </xf>
    <xf numFmtId="0" fontId="42" fillId="24" borderId="21" xfId="0" applyFont="1" applyFill="1" applyBorder="1" applyAlignment="1">
      <alignment horizontal="center" vertical="center" wrapText="1"/>
    </xf>
    <xf numFmtId="0" fontId="41" fillId="13" borderId="21" xfId="24" applyNumberFormat="1" applyFont="1" applyFill="1" applyBorder="1" applyAlignment="1" applyProtection="1">
      <alignment horizontal="center" vertical="center" wrapText="1"/>
    </xf>
    <xf numFmtId="0" fontId="42" fillId="25" borderId="21" xfId="0" applyFont="1" applyFill="1" applyBorder="1" applyAlignment="1">
      <alignment horizontal="center" vertical="center" wrapText="1"/>
    </xf>
    <xf numFmtId="0" fontId="42" fillId="16" borderId="21" xfId="0" applyFont="1" applyFill="1" applyBorder="1" applyAlignment="1">
      <alignment horizontal="center" vertical="center" wrapText="1"/>
    </xf>
    <xf numFmtId="0" fontId="42" fillId="29" borderId="21" xfId="24" applyNumberFormat="1" applyFont="1" applyFill="1" applyBorder="1" applyAlignment="1" applyProtection="1">
      <alignment horizontal="center" vertical="center"/>
    </xf>
    <xf numFmtId="0" fontId="42" fillId="42" borderId="21" xfId="24" applyNumberFormat="1" applyFont="1" applyFill="1" applyBorder="1" applyAlignment="1" applyProtection="1">
      <alignment horizontal="center" vertical="center"/>
    </xf>
    <xf numFmtId="0" fontId="41" fillId="54" borderId="21" xfId="24" applyNumberFormat="1" applyFont="1" applyFill="1" applyBorder="1" applyAlignment="1" applyProtection="1">
      <alignment horizontal="center" vertical="center"/>
    </xf>
    <xf numFmtId="0" fontId="42" fillId="31" borderId="21" xfId="0" applyFont="1" applyFill="1" applyBorder="1" applyAlignment="1">
      <alignment horizontal="center" vertical="center" wrapText="1"/>
    </xf>
    <xf numFmtId="0" fontId="42" fillId="15" borderId="21" xfId="0" applyFont="1" applyFill="1" applyBorder="1" applyAlignment="1">
      <alignment horizontal="center" vertical="center" wrapText="1"/>
    </xf>
    <xf numFmtId="0" fontId="42" fillId="17" borderId="21" xfId="0" applyFont="1" applyFill="1" applyBorder="1" applyAlignment="1">
      <alignment horizontal="center" vertical="center" wrapText="1"/>
    </xf>
    <xf numFmtId="0" fontId="42" fillId="30" borderId="21" xfId="0" applyFont="1" applyFill="1" applyBorder="1" applyAlignment="1">
      <alignment horizontal="center" vertical="center" wrapText="1"/>
    </xf>
    <xf numFmtId="0" fontId="13" fillId="9" borderId="0" xfId="24" applyNumberFormat="1" applyFont="1" applyFill="1" applyBorder="1" applyAlignment="1" applyProtection="1">
      <alignment horizontal="center"/>
    </xf>
    <xf numFmtId="165" fontId="41" fillId="19" borderId="4" xfId="25" applyNumberFormat="1" applyFont="1" applyFill="1" applyBorder="1" applyAlignment="1" applyProtection="1">
      <alignment horizontal="left" vertical="center" wrapText="1"/>
    </xf>
    <xf numFmtId="165" fontId="41" fillId="19" borderId="14" xfId="25" applyNumberFormat="1" applyFont="1" applyFill="1" applyBorder="1" applyAlignment="1" applyProtection="1">
      <alignment horizontal="left" vertical="center" wrapText="1"/>
    </xf>
    <xf numFmtId="0" fontId="13" fillId="29" borderId="21" xfId="24" applyNumberFormat="1" applyFont="1" applyFill="1" applyBorder="1" applyAlignment="1" applyProtection="1">
      <alignment horizontal="center"/>
    </xf>
    <xf numFmtId="0" fontId="40" fillId="0" borderId="21" xfId="0" applyFont="1" applyBorder="1" applyAlignment="1">
      <alignment horizontal="center" vertical="center"/>
    </xf>
    <xf numFmtId="9" fontId="40" fillId="0" borderId="21" xfId="3" applyFont="1" applyBorder="1" applyAlignment="1" applyProtection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1" fillId="9" borderId="21" xfId="24" applyNumberFormat="1" applyFont="1" applyFill="1" applyBorder="1" applyAlignment="1" applyProtection="1">
      <alignment horizontal="center" vertical="center" wrapText="1"/>
    </xf>
    <xf numFmtId="167" fontId="41" fillId="21" borderId="21" xfId="24" applyNumberFormat="1" applyFont="1" applyFill="1" applyBorder="1" applyAlignment="1" applyProtection="1">
      <alignment horizontal="center" vertical="center" wrapText="1"/>
    </xf>
    <xf numFmtId="166" fontId="41" fillId="0" borderId="21" xfId="2" applyFont="1" applyBorder="1" applyAlignment="1" applyProtection="1">
      <alignment horizontal="center" vertical="center"/>
    </xf>
    <xf numFmtId="44" fontId="42" fillId="9" borderId="21" xfId="24" applyNumberFormat="1" applyFont="1" applyFill="1" applyBorder="1" applyAlignment="1" applyProtection="1">
      <alignment horizontal="center" vertical="center"/>
    </xf>
    <xf numFmtId="0" fontId="41" fillId="9" borderId="21" xfId="24" applyNumberFormat="1" applyFont="1" applyFill="1" applyBorder="1" applyAlignment="1" applyProtection="1">
      <alignment horizontal="center"/>
    </xf>
    <xf numFmtId="0" fontId="42" fillId="9" borderId="21" xfId="24" applyNumberFormat="1" applyFont="1" applyFill="1" applyBorder="1" applyAlignment="1" applyProtection="1">
      <alignment horizontal="center"/>
    </xf>
    <xf numFmtId="166" fontId="42" fillId="9" borderId="0" xfId="24" applyNumberFormat="1" applyFont="1" applyFill="1" applyBorder="1" applyAlignment="1" applyProtection="1">
      <alignment horizontal="center"/>
    </xf>
    <xf numFmtId="44" fontId="42" fillId="9" borderId="0" xfId="24" applyNumberFormat="1" applyFont="1" applyFill="1" applyBorder="1" applyAlignment="1" applyProtection="1">
      <alignment horizontal="center"/>
    </xf>
    <xf numFmtId="170" fontId="42" fillId="9" borderId="0" xfId="24" applyNumberFormat="1" applyFont="1" applyFill="1" applyBorder="1" applyAlignment="1" applyProtection="1"/>
    <xf numFmtId="0" fontId="43" fillId="9" borderId="0" xfId="24" applyNumberFormat="1" applyFont="1" applyFill="1" applyBorder="1" applyAlignment="1" applyProtection="1">
      <alignment horizontal="center" vertical="center" wrapText="1"/>
    </xf>
    <xf numFmtId="0" fontId="41" fillId="19" borderId="4" xfId="25" applyFont="1" applyFill="1" applyBorder="1" applyAlignment="1" applyProtection="1">
      <alignment horizontal="left" vertical="center" wrapText="1"/>
    </xf>
    <xf numFmtId="0" fontId="41" fillId="21" borderId="14" xfId="24" applyNumberFormat="1" applyFont="1" applyFill="1" applyBorder="1" applyAlignment="1" applyProtection="1">
      <alignment vertical="center" wrapText="1"/>
    </xf>
    <xf numFmtId="167" fontId="42" fillId="21" borderId="14" xfId="24" applyNumberFormat="1" applyFont="1" applyFill="1" applyBorder="1" applyAlignment="1" applyProtection="1">
      <alignment vertical="center" wrapText="1"/>
    </xf>
    <xf numFmtId="44" fontId="42" fillId="21" borderId="14" xfId="24" applyNumberFormat="1" applyFont="1" applyFill="1" applyBorder="1" applyAlignment="1" applyProtection="1">
      <alignment horizontal="center" vertical="center"/>
    </xf>
    <xf numFmtId="0" fontId="42" fillId="21" borderId="14" xfId="24" applyNumberFormat="1" applyFont="1" applyFill="1" applyBorder="1" applyAlignment="1" applyProtection="1">
      <alignment horizontal="center"/>
    </xf>
    <xf numFmtId="167" fontId="42" fillId="21" borderId="14" xfId="24" applyNumberFormat="1" applyFont="1" applyFill="1" applyBorder="1" applyAlignment="1" applyProtection="1">
      <alignment vertical="center"/>
    </xf>
    <xf numFmtId="166" fontId="41" fillId="19" borderId="14" xfId="2" applyFont="1" applyFill="1" applyBorder="1" applyAlignment="1" applyProtection="1">
      <alignment vertical="center"/>
    </xf>
    <xf numFmtId="166" fontId="41" fillId="19" borderId="5" xfId="2" applyFont="1" applyFill="1" applyBorder="1" applyAlignment="1" applyProtection="1">
      <alignment vertical="center" wrapText="1"/>
    </xf>
    <xf numFmtId="0" fontId="42" fillId="21" borderId="5" xfId="24" applyNumberFormat="1" applyFont="1" applyFill="1" applyBorder="1" applyAlignment="1" applyProtection="1"/>
    <xf numFmtId="44" fontId="42" fillId="21" borderId="5" xfId="24" applyNumberFormat="1" applyFont="1" applyFill="1" applyBorder="1" applyAlignment="1" applyProtection="1">
      <alignment vertical="center" wrapText="1"/>
    </xf>
    <xf numFmtId="166" fontId="41" fillId="19" borderId="14" xfId="2" applyFont="1" applyFill="1" applyBorder="1" applyAlignment="1" applyProtection="1">
      <alignment vertical="center" wrapText="1"/>
    </xf>
    <xf numFmtId="0" fontId="42" fillId="21" borderId="14" xfId="24" applyNumberFormat="1" applyFont="1" applyFill="1" applyBorder="1" applyAlignment="1" applyProtection="1"/>
    <xf numFmtId="44" fontId="42" fillId="21" borderId="14" xfId="24" applyNumberFormat="1" applyFont="1" applyFill="1" applyBorder="1" applyAlignment="1" applyProtection="1">
      <alignment vertical="center" wrapText="1"/>
    </xf>
    <xf numFmtId="167" fontId="42" fillId="21" borderId="14" xfId="24" applyNumberFormat="1" applyFont="1" applyFill="1" applyBorder="1" applyAlignment="1" applyProtection="1">
      <alignment horizontal="center" vertical="center" wrapText="1"/>
    </xf>
    <xf numFmtId="44" fontId="42" fillId="21" borderId="14" xfId="24" applyNumberFormat="1" applyFont="1" applyFill="1" applyBorder="1" applyAlignment="1" applyProtection="1">
      <alignment horizontal="center"/>
    </xf>
    <xf numFmtId="0" fontId="41" fillId="58" borderId="14" xfId="25" applyNumberFormat="1" applyFont="1" applyFill="1" applyBorder="1" applyAlignment="1" applyProtection="1">
      <alignment vertical="center" wrapText="1"/>
    </xf>
    <xf numFmtId="0" fontId="41" fillId="58" borderId="14" xfId="25" applyNumberFormat="1" applyFont="1" applyFill="1" applyBorder="1" applyAlignment="1" applyProtection="1">
      <alignment horizontal="center" vertical="center" wrapText="1"/>
    </xf>
    <xf numFmtId="0" fontId="41" fillId="58" borderId="4" xfId="25" applyFont="1" applyFill="1" applyBorder="1" applyAlignment="1" applyProtection="1">
      <alignment horizontal="center" vertical="center" wrapText="1"/>
    </xf>
    <xf numFmtId="0" fontId="41" fillId="59" borderId="17" xfId="24" applyNumberFormat="1" applyFont="1" applyFill="1" applyBorder="1" applyAlignment="1" applyProtection="1">
      <alignment horizontal="left" vertical="center" wrapText="1"/>
    </xf>
    <xf numFmtId="44" fontId="52" fillId="9" borderId="14" xfId="24" applyNumberFormat="1" applyFont="1" applyFill="1" applyBorder="1" applyAlignment="1" applyProtection="1">
      <alignment horizontal="center" vertical="center"/>
    </xf>
    <xf numFmtId="0" fontId="52" fillId="34" borderId="14" xfId="24" applyNumberFormat="1" applyFont="1" applyFill="1" applyBorder="1" applyAlignment="1" applyProtection="1">
      <alignment horizontal="center" vertical="center" wrapText="1"/>
    </xf>
    <xf numFmtId="0" fontId="52" fillId="21" borderId="14" xfId="24" applyNumberFormat="1" applyFont="1" applyFill="1" applyBorder="1" applyAlignment="1" applyProtection="1">
      <alignment horizontal="center" vertical="center" wrapText="1"/>
    </xf>
    <xf numFmtId="0" fontId="44" fillId="24" borderId="21" xfId="24" applyNumberFormat="1" applyFont="1" applyFill="1" applyBorder="1" applyAlignment="1" applyProtection="1">
      <alignment vertical="center"/>
    </xf>
    <xf numFmtId="0" fontId="43" fillId="13" borderId="21" xfId="24" applyNumberFormat="1" applyFont="1" applyFill="1" applyBorder="1" applyAlignment="1" applyProtection="1">
      <alignment vertical="center"/>
    </xf>
    <xf numFmtId="0" fontId="44" fillId="25" borderId="21" xfId="24" applyNumberFormat="1" applyFont="1" applyFill="1" applyBorder="1" applyAlignment="1" applyProtection="1">
      <alignment vertical="center"/>
    </xf>
    <xf numFmtId="0" fontId="44" fillId="27" borderId="21" xfId="24" applyNumberFormat="1" applyFont="1" applyFill="1" applyBorder="1" applyAlignment="1" applyProtection="1">
      <alignment vertical="center"/>
    </xf>
    <xf numFmtId="166" fontId="41" fillId="29" borderId="21" xfId="2" applyFont="1" applyFill="1" applyBorder="1" applyAlignment="1" applyProtection="1">
      <alignment horizontal="center" vertical="center"/>
    </xf>
    <xf numFmtId="0" fontId="44" fillId="41" borderId="21" xfId="24" applyNumberFormat="1" applyFont="1" applyFill="1" applyBorder="1" applyAlignment="1" applyProtection="1">
      <alignment vertical="center"/>
    </xf>
    <xf numFmtId="0" fontId="44" fillId="31" borderId="21" xfId="24" applyNumberFormat="1" applyFont="1" applyFill="1" applyBorder="1" applyAlignment="1" applyProtection="1">
      <alignment horizontal="center" vertical="center" wrapText="1"/>
    </xf>
    <xf numFmtId="166" fontId="41" fillId="15" borderId="21" xfId="2" applyFont="1" applyFill="1" applyBorder="1" applyAlignment="1" applyProtection="1">
      <alignment horizontal="center" vertical="center"/>
    </xf>
    <xf numFmtId="166" fontId="41" fillId="17" borderId="21" xfId="2" applyFont="1" applyFill="1" applyBorder="1" applyAlignment="1" applyProtection="1">
      <alignment horizontal="center" vertical="center"/>
    </xf>
    <xf numFmtId="166" fontId="44" fillId="18" borderId="21" xfId="24" applyNumberFormat="1" applyFont="1" applyFill="1" applyBorder="1" applyAlignment="1" applyProtection="1">
      <alignment horizontal="center" vertical="center"/>
    </xf>
    <xf numFmtId="44" fontId="42" fillId="9" borderId="0" xfId="24" applyNumberFormat="1" applyFont="1" applyFill="1" applyBorder="1" applyAlignment="1" applyProtection="1"/>
    <xf numFmtId="166" fontId="52" fillId="0" borderId="14" xfId="2" applyFont="1" applyBorder="1" applyAlignment="1" applyProtection="1">
      <alignment horizontal="center" vertical="center"/>
    </xf>
    <xf numFmtId="44" fontId="48" fillId="9" borderId="0" xfId="24" applyNumberFormat="1" applyFont="1" applyFill="1" applyBorder="1" applyAlignment="1" applyProtection="1">
      <alignment horizontal="center"/>
    </xf>
    <xf numFmtId="166" fontId="48" fillId="9" borderId="0" xfId="24" applyNumberFormat="1" applyFont="1" applyFill="1" applyBorder="1" applyAlignment="1" applyProtection="1">
      <alignment horizontal="center"/>
    </xf>
    <xf numFmtId="44" fontId="44" fillId="47" borderId="0" xfId="24" applyNumberFormat="1" applyFont="1" applyFill="1" applyBorder="1" applyAlignment="1" applyProtection="1">
      <alignment horizontal="center" vertical="center"/>
    </xf>
    <xf numFmtId="0" fontId="52" fillId="21" borderId="4" xfId="24" applyNumberFormat="1" applyFont="1" applyFill="1" applyBorder="1" applyAlignment="1" applyProtection="1">
      <alignment horizontal="left" vertical="center" wrapText="1"/>
    </xf>
    <xf numFmtId="0" fontId="52" fillId="21" borderId="14" xfId="24" applyNumberFormat="1" applyFont="1" applyFill="1" applyBorder="1" applyAlignment="1" applyProtection="1">
      <alignment horizontal="left" vertical="center" wrapText="1"/>
    </xf>
    <xf numFmtId="0" fontId="52" fillId="21" borderId="21" xfId="24" applyNumberFormat="1" applyFont="1" applyFill="1" applyBorder="1" applyAlignment="1" applyProtection="1">
      <alignment horizontal="center" vertical="center" wrapText="1"/>
    </xf>
    <xf numFmtId="0" fontId="52" fillId="21" borderId="5" xfId="24" applyNumberFormat="1" applyFont="1" applyFill="1" applyBorder="1" applyAlignment="1" applyProtection="1">
      <alignment horizontal="left" vertical="center" wrapText="1"/>
    </xf>
    <xf numFmtId="0" fontId="52" fillId="21" borderId="6" xfId="24" applyNumberFormat="1" applyFont="1" applyFill="1" applyBorder="1" applyAlignment="1" applyProtection="1">
      <alignment horizontal="left" vertical="center" wrapText="1"/>
    </xf>
    <xf numFmtId="0" fontId="52" fillId="9" borderId="4" xfId="24" applyNumberFormat="1" applyFont="1" applyFill="1" applyBorder="1" applyAlignment="1" applyProtection="1">
      <alignment horizontal="left" vertical="center" wrapText="1"/>
    </xf>
    <xf numFmtId="0" fontId="52" fillId="34" borderId="4" xfId="24" applyNumberFormat="1" applyFont="1" applyFill="1" applyBorder="1" applyAlignment="1" applyProtection="1">
      <alignment horizontal="left" vertical="center" wrapText="1"/>
    </xf>
    <xf numFmtId="0" fontId="52" fillId="21" borderId="4" xfId="0" applyFont="1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/>
    <xf numFmtId="0" fontId="44" fillId="47" borderId="0" xfId="24" applyNumberFormat="1" applyFont="1" applyFill="1" applyBorder="1" applyAlignment="1" applyProtection="1">
      <alignment horizontal="center" vertical="center" wrapText="1"/>
    </xf>
    <xf numFmtId="0" fontId="13" fillId="9" borderId="0" xfId="24" applyNumberFormat="1" applyFont="1" applyFill="1" applyBorder="1" applyAlignment="1" applyProtection="1">
      <alignment horizontal="center"/>
    </xf>
    <xf numFmtId="0" fontId="43" fillId="11" borderId="0" xfId="24" applyNumberFormat="1" applyFont="1" applyFill="1" applyBorder="1" applyAlignment="1" applyProtection="1">
      <alignment horizontal="center" vertical="center"/>
    </xf>
    <xf numFmtId="0" fontId="43" fillId="12" borderId="0" xfId="24" applyNumberFormat="1" applyFont="1" applyFill="1" applyBorder="1" applyAlignment="1" applyProtection="1">
      <alignment horizontal="center" vertical="center"/>
    </xf>
    <xf numFmtId="0" fontId="42" fillId="21" borderId="0" xfId="24" applyNumberFormat="1" applyFont="1" applyFill="1" applyBorder="1" applyAlignment="1" applyProtection="1"/>
    <xf numFmtId="166" fontId="26" fillId="19" borderId="0" xfId="2" applyFont="1" applyFill="1" applyBorder="1" applyProtection="1"/>
    <xf numFmtId="166" fontId="42" fillId="21" borderId="0" xfId="24" applyNumberFormat="1" applyFont="1" applyFill="1" applyBorder="1" applyAlignment="1" applyProtection="1"/>
    <xf numFmtId="166" fontId="41" fillId="19" borderId="21" xfId="2" applyFont="1" applyFill="1" applyBorder="1" applyAlignment="1" applyProtection="1">
      <alignment horizontal="center" vertical="center"/>
    </xf>
    <xf numFmtId="0" fontId="42" fillId="21" borderId="21" xfId="24" applyNumberFormat="1" applyFont="1" applyFill="1" applyBorder="1" applyAlignment="1" applyProtection="1">
      <alignment horizontal="center" vertical="center"/>
    </xf>
    <xf numFmtId="0" fontId="41" fillId="21" borderId="14" xfId="0" applyFont="1" applyFill="1" applyBorder="1" applyAlignment="1" applyProtection="1">
      <alignment horizontal="center" vertical="center"/>
    </xf>
    <xf numFmtId="0" fontId="41" fillId="21" borderId="14" xfId="24" applyNumberFormat="1" applyFont="1" applyFill="1" applyBorder="1" applyAlignment="1" applyProtection="1">
      <alignment horizontal="center"/>
    </xf>
    <xf numFmtId="166" fontId="41" fillId="21" borderId="21" xfId="24" applyNumberFormat="1" applyFont="1" applyFill="1" applyBorder="1" applyAlignment="1" applyProtection="1">
      <alignment horizontal="center" vertical="center"/>
    </xf>
    <xf numFmtId="0" fontId="41" fillId="21" borderId="21" xfId="24" applyNumberFormat="1" applyFont="1" applyFill="1" applyBorder="1" applyAlignment="1" applyProtection="1">
      <alignment horizontal="center" vertical="center"/>
    </xf>
    <xf numFmtId="0" fontId="42" fillId="21" borderId="21" xfId="24" applyNumberFormat="1" applyFont="1" applyFill="1" applyBorder="1" applyAlignment="1" applyProtection="1">
      <alignment horizontal="center"/>
    </xf>
    <xf numFmtId="0" fontId="41" fillId="21" borderId="21" xfId="24" applyNumberFormat="1" applyFont="1" applyFill="1" applyBorder="1" applyAlignment="1" applyProtection="1">
      <alignment horizontal="center"/>
    </xf>
    <xf numFmtId="0" fontId="27" fillId="21" borderId="21" xfId="0" applyFont="1" applyFill="1" applyBorder="1" applyAlignment="1">
      <alignment horizontal="center"/>
    </xf>
    <xf numFmtId="166" fontId="41" fillId="19" borderId="14" xfId="2" applyFont="1" applyFill="1" applyBorder="1" applyAlignment="1">
      <alignment horizontal="center" vertical="center"/>
    </xf>
    <xf numFmtId="0" fontId="34" fillId="21" borderId="14" xfId="0" applyFont="1" applyFill="1" applyBorder="1" applyAlignment="1">
      <alignment horizontal="center"/>
    </xf>
    <xf numFmtId="0" fontId="34" fillId="21" borderId="21" xfId="0" applyFont="1" applyFill="1" applyBorder="1" applyAlignment="1">
      <alignment horizontal="center"/>
    </xf>
    <xf numFmtId="166" fontId="41" fillId="21" borderId="14" xfId="24" applyNumberFormat="1" applyFont="1" applyFill="1" applyBorder="1" applyAlignment="1" applyProtection="1">
      <alignment horizontal="center" vertical="center"/>
    </xf>
    <xf numFmtId="166" fontId="41" fillId="19" borderId="0" xfId="2" applyFont="1" applyFill="1" applyBorder="1" applyAlignment="1" applyProtection="1">
      <alignment horizontal="center" vertical="center"/>
    </xf>
    <xf numFmtId="0" fontId="45" fillId="21" borderId="21" xfId="24" applyNumberFormat="1" applyFont="1" applyFill="1" applyBorder="1" applyAlignment="1" applyProtection="1">
      <alignment horizontal="center"/>
    </xf>
    <xf numFmtId="44" fontId="42" fillId="21" borderId="6" xfId="24" applyNumberFormat="1" applyFont="1" applyFill="1" applyBorder="1" applyAlignment="1" applyProtection="1">
      <alignment horizontal="center" vertical="center"/>
    </xf>
    <xf numFmtId="44" fontId="42" fillId="21" borderId="5" xfId="24" applyNumberFormat="1" applyFont="1" applyFill="1" applyBorder="1" applyAlignment="1" applyProtection="1">
      <alignment vertical="center"/>
    </xf>
    <xf numFmtId="170" fontId="42" fillId="21" borderId="0" xfId="24" applyNumberFormat="1" applyFont="1" applyFill="1" applyBorder="1" applyAlignment="1" applyProtection="1">
      <alignment horizontal="center"/>
    </xf>
    <xf numFmtId="0" fontId="47" fillId="47" borderId="0" xfId="24" applyNumberFormat="1" applyFont="1" applyFill="1" applyBorder="1" applyAlignment="1" applyProtection="1">
      <alignment horizontal="center" vertical="center"/>
    </xf>
    <xf numFmtId="44" fontId="42" fillId="9" borderId="0" xfId="24" applyNumberFormat="1" applyFont="1" applyFill="1" applyBorder="1" applyAlignment="1" applyProtection="1">
      <alignment horizontal="center" vertical="center" wrapText="1"/>
    </xf>
    <xf numFmtId="44" fontId="30" fillId="0" borderId="0" xfId="0" applyNumberFormat="1" applyFont="1" applyFill="1" applyBorder="1" applyAlignment="1" applyProtection="1"/>
    <xf numFmtId="44" fontId="29" fillId="19" borderId="0" xfId="2" applyNumberFormat="1" applyFont="1" applyFill="1" applyBorder="1" applyAlignment="1" applyProtection="1"/>
    <xf numFmtId="49" fontId="29" fillId="19" borderId="0" xfId="0" applyNumberFormat="1" applyFont="1" applyFill="1" applyBorder="1" applyAlignment="1" applyProtection="1"/>
    <xf numFmtId="44" fontId="0" fillId="19" borderId="0" xfId="2" applyNumberFormat="1" applyFont="1" applyFill="1"/>
    <xf numFmtId="169" fontId="0" fillId="19" borderId="0" xfId="0" applyNumberFormat="1" applyFont="1" applyFill="1" applyBorder="1" applyAlignment="1" applyProtection="1"/>
    <xf numFmtId="49" fontId="0" fillId="19" borderId="0" xfId="0" applyNumberFormat="1" applyFont="1" applyFill="1" applyBorder="1" applyAlignment="1" applyProtection="1"/>
    <xf numFmtId="0" fontId="44" fillId="10" borderId="21" xfId="24" applyNumberFormat="1" applyFont="1" applyFill="1" applyBorder="1" applyAlignment="1" applyProtection="1">
      <alignment horizontal="center" vertical="center" wrapText="1"/>
    </xf>
    <xf numFmtId="0" fontId="42" fillId="57" borderId="21" xfId="24" applyNumberFormat="1" applyFont="1" applyFill="1" applyBorder="1" applyAlignment="1" applyProtection="1">
      <alignment horizontal="center"/>
    </xf>
    <xf numFmtId="166" fontId="41" fillId="23" borderId="21" xfId="2" applyFont="1" applyFill="1" applyBorder="1" applyAlignment="1" applyProtection="1">
      <alignment horizontal="center" vertical="center"/>
    </xf>
    <xf numFmtId="0" fontId="42" fillId="57" borderId="21" xfId="24" applyNumberFormat="1" applyFont="1" applyFill="1" applyBorder="1" applyAlignment="1" applyProtection="1">
      <alignment horizontal="center" vertical="center"/>
    </xf>
    <xf numFmtId="0" fontId="45" fillId="57" borderId="21" xfId="24" applyNumberFormat="1" applyFont="1" applyFill="1" applyBorder="1" applyAlignment="1" applyProtection="1">
      <alignment horizontal="center"/>
    </xf>
    <xf numFmtId="0" fontId="44" fillId="60" borderId="21" xfId="24" applyNumberFormat="1" applyFont="1" applyFill="1" applyBorder="1" applyAlignment="1" applyProtection="1">
      <alignment vertical="center"/>
    </xf>
    <xf numFmtId="0" fontId="27" fillId="57" borderId="21" xfId="0" applyFont="1" applyFill="1" applyBorder="1" applyAlignment="1">
      <alignment horizontal="center"/>
    </xf>
    <xf numFmtId="0" fontId="41" fillId="57" borderId="21" xfId="24" applyNumberFormat="1" applyFont="1" applyFill="1" applyBorder="1" applyAlignment="1" applyProtection="1">
      <alignment horizontal="center"/>
    </xf>
    <xf numFmtId="0" fontId="34" fillId="57" borderId="21" xfId="0" applyFont="1" applyFill="1" applyBorder="1" applyAlignment="1">
      <alignment horizontal="center"/>
    </xf>
    <xf numFmtId="44" fontId="44" fillId="33" borderId="21" xfId="24" applyNumberFormat="1" applyFont="1" applyFill="1" applyBorder="1" applyAlignment="1" applyProtection="1">
      <alignment horizontal="center" vertical="center"/>
    </xf>
    <xf numFmtId="166" fontId="11" fillId="23" borderId="21" xfId="2" applyFill="1" applyBorder="1" applyAlignment="1" applyProtection="1">
      <alignment horizontal="center" vertical="center"/>
    </xf>
    <xf numFmtId="0" fontId="0" fillId="19" borderId="0" xfId="0" applyNumberFormat="1" applyFont="1" applyFill="1" applyBorder="1" applyAlignment="1" applyProtection="1"/>
    <xf numFmtId="49" fontId="34" fillId="19" borderId="0" xfId="0" applyNumberFormat="1" applyFont="1" applyFill="1" applyBorder="1" applyAlignment="1" applyProtection="1"/>
    <xf numFmtId="0" fontId="34" fillId="19" borderId="0" xfId="0" applyFont="1" applyFill="1"/>
    <xf numFmtId="44" fontId="34" fillId="19" borderId="0" xfId="2" applyNumberFormat="1" applyFont="1" applyFill="1"/>
    <xf numFmtId="169" fontId="34" fillId="19" borderId="0" xfId="0" applyNumberFormat="1" applyFont="1" applyFill="1" applyBorder="1" applyAlignment="1" applyProtection="1"/>
    <xf numFmtId="0" fontId="34" fillId="19" borderId="0" xfId="0" applyNumberFormat="1" applyFont="1" applyFill="1" applyBorder="1" applyAlignment="1" applyProtection="1"/>
    <xf numFmtId="49" fontId="0" fillId="0" borderId="0" xfId="0" applyNumberFormat="1"/>
    <xf numFmtId="166" fontId="0" fillId="0" borderId="0" xfId="2" applyFont="1"/>
    <xf numFmtId="169" fontId="0" fillId="0" borderId="0" xfId="0" applyNumberFormat="1"/>
    <xf numFmtId="49" fontId="29" fillId="0" borderId="0" xfId="0" applyNumberFormat="1" applyFont="1"/>
    <xf numFmtId="166" fontId="30" fillId="0" borderId="0" xfId="2" applyFont="1"/>
    <xf numFmtId="49" fontId="27" fillId="0" borderId="0" xfId="0" applyNumberFormat="1" applyFont="1" applyFill="1" applyBorder="1" applyAlignment="1" applyProtection="1"/>
    <xf numFmtId="166" fontId="42" fillId="9" borderId="0" xfId="24" applyNumberFormat="1" applyFont="1" applyFill="1" applyBorder="1" applyAlignment="1" applyProtection="1"/>
    <xf numFmtId="166" fontId="49" fillId="61" borderId="4" xfId="2" applyFont="1" applyFill="1" applyBorder="1" applyAlignment="1" applyProtection="1">
      <alignment horizontal="center" vertical="center"/>
    </xf>
    <xf numFmtId="0" fontId="0" fillId="0" borderId="0" xfId="0" applyNumberFormat="1"/>
    <xf numFmtId="0" fontId="29" fillId="0" borderId="0" xfId="0" applyNumberFormat="1" applyFont="1"/>
    <xf numFmtId="0" fontId="27" fillId="0" borderId="0" xfId="0" applyFont="1"/>
    <xf numFmtId="0" fontId="27" fillId="0" borderId="0" xfId="0" applyNumberFormat="1" applyFont="1"/>
    <xf numFmtId="0" fontId="29" fillId="19" borderId="0" xfId="0" applyNumberFormat="1" applyFont="1" applyFill="1" applyBorder="1" applyAlignment="1" applyProtection="1"/>
    <xf numFmtId="0" fontId="0" fillId="19" borderId="0" xfId="0" applyNumberFormat="1" applyFill="1" applyBorder="1" applyAlignment="1" applyProtection="1"/>
    <xf numFmtId="0" fontId="27" fillId="19" borderId="0" xfId="0" applyNumberFormat="1" applyFont="1" applyFill="1" applyBorder="1" applyAlignment="1" applyProtection="1"/>
    <xf numFmtId="165" fontId="41" fillId="39" borderId="14" xfId="25" applyNumberFormat="1" applyFont="1" applyFill="1" applyBorder="1" applyAlignment="1" applyProtection="1">
      <alignment horizontal="left" vertical="center" wrapText="1"/>
    </xf>
    <xf numFmtId="49" fontId="0" fillId="19" borderId="0" xfId="0" applyNumberFormat="1" applyFill="1" applyBorder="1" applyAlignment="1" applyProtection="1"/>
    <xf numFmtId="49" fontId="0" fillId="0" borderId="0" xfId="0" applyNumberFormat="1" applyFill="1" applyBorder="1" applyAlignment="1" applyProtection="1"/>
    <xf numFmtId="0" fontId="42" fillId="0" borderId="21" xfId="24" applyNumberFormat="1" applyFont="1" applyBorder="1" applyAlignment="1" applyProtection="1">
      <alignment horizontal="center" vertical="center" wrapText="1"/>
    </xf>
    <xf numFmtId="0" fontId="11" fillId="9" borderId="0" xfId="24" applyNumberFormat="1" applyFont="1" applyFill="1" applyBorder="1" applyAlignment="1" applyProtection="1">
      <alignment horizontal="center" vertical="center"/>
    </xf>
    <xf numFmtId="0" fontId="11" fillId="62" borderId="21" xfId="24" applyNumberFormat="1" applyFont="1" applyFill="1" applyBorder="1" applyAlignment="1" applyProtection="1">
      <alignment horizontal="center" vertical="center"/>
    </xf>
    <xf numFmtId="0" fontId="41" fillId="63" borderId="21" xfId="24" applyNumberFormat="1" applyFont="1" applyFill="1" applyBorder="1" applyAlignment="1" applyProtection="1">
      <alignment horizontal="left" vertical="center" wrapText="1"/>
    </xf>
    <xf numFmtId="0" fontId="41" fillId="63" borderId="21" xfId="24" applyNumberFormat="1" applyFont="1" applyFill="1" applyBorder="1" applyAlignment="1" applyProtection="1">
      <alignment horizontal="center" vertical="center" wrapText="1"/>
    </xf>
    <xf numFmtId="0" fontId="41" fillId="64" borderId="21" xfId="0" applyFont="1" applyFill="1" applyBorder="1" applyAlignment="1">
      <alignment horizontal="center" vertical="center" wrapText="1"/>
    </xf>
    <xf numFmtId="167" fontId="41" fillId="63" borderId="21" xfId="24" applyNumberFormat="1" applyFont="1" applyFill="1" applyBorder="1" applyAlignment="1" applyProtection="1">
      <alignment horizontal="center" vertical="center" wrapText="1"/>
    </xf>
    <xf numFmtId="166" fontId="41" fillId="64" borderId="21" xfId="2" applyFont="1" applyFill="1" applyBorder="1" applyAlignment="1" applyProtection="1">
      <alignment horizontal="center" vertical="center"/>
    </xf>
    <xf numFmtId="44" fontId="41" fillId="63" borderId="21" xfId="24" applyNumberFormat="1" applyFont="1" applyFill="1" applyBorder="1" applyAlignment="1" applyProtection="1">
      <alignment horizontal="center" vertical="center"/>
    </xf>
    <xf numFmtId="0" fontId="41" fillId="63" borderId="21" xfId="24" applyNumberFormat="1" applyFont="1" applyFill="1" applyBorder="1" applyAlignment="1" applyProtection="1">
      <alignment horizontal="center" vertical="center"/>
    </xf>
    <xf numFmtId="166" fontId="11" fillId="64" borderId="21" xfId="2" applyFont="1" applyFill="1" applyBorder="1" applyAlignment="1" applyProtection="1">
      <alignment horizontal="center" vertical="center"/>
    </xf>
    <xf numFmtId="44" fontId="41" fillId="9" borderId="0" xfId="24" applyNumberFormat="1" applyFont="1" applyFill="1" applyBorder="1" applyAlignment="1" applyProtection="1">
      <alignment horizontal="center"/>
    </xf>
    <xf numFmtId="166" fontId="41" fillId="9" borderId="0" xfId="24" applyNumberFormat="1" applyFont="1" applyFill="1" applyBorder="1" applyAlignment="1" applyProtection="1">
      <alignment horizontal="center"/>
    </xf>
    <xf numFmtId="0" fontId="41" fillId="9" borderId="0" xfId="24" applyNumberFormat="1" applyFont="1" applyFill="1" applyBorder="1" applyAlignment="1" applyProtection="1">
      <alignment horizontal="center" vertical="center"/>
    </xf>
    <xf numFmtId="44" fontId="42" fillId="65" borderId="14" xfId="24" applyNumberFormat="1" applyFont="1" applyFill="1" applyBorder="1" applyAlignment="1" applyProtection="1">
      <alignment horizontal="center" vertical="center"/>
    </xf>
    <xf numFmtId="170" fontId="44" fillId="18" borderId="5" xfId="24" applyNumberFormat="1" applyFont="1" applyFill="1" applyBorder="1" applyAlignment="1" applyProtection="1">
      <alignment horizontal="center" vertical="center"/>
    </xf>
    <xf numFmtId="0" fontId="44" fillId="66" borderId="24" xfId="24" applyNumberFormat="1" applyFont="1" applyFill="1" applyBorder="1" applyAlignment="1" applyProtection="1">
      <alignment horizontal="center" vertical="center"/>
    </xf>
    <xf numFmtId="0" fontId="42" fillId="67" borderId="26" xfId="24" applyNumberFormat="1" applyFont="1" applyFill="1" applyBorder="1" applyAlignment="1" applyProtection="1">
      <alignment horizontal="center" vertical="center"/>
    </xf>
    <xf numFmtId="44" fontId="42" fillId="65" borderId="14" xfId="24" applyNumberFormat="1" applyFont="1" applyFill="1" applyBorder="1" applyAlignment="1" applyProtection="1">
      <alignment vertical="center" wrapText="1"/>
    </xf>
    <xf numFmtId="44" fontId="41" fillId="63" borderId="5" xfId="24" applyNumberFormat="1" applyFont="1" applyFill="1" applyBorder="1" applyAlignment="1" applyProtection="1">
      <alignment horizontal="center" vertical="center"/>
    </xf>
    <xf numFmtId="166" fontId="53" fillId="11" borderId="13" xfId="2" applyFont="1" applyFill="1" applyBorder="1" applyAlignment="1" applyProtection="1"/>
    <xf numFmtId="166" fontId="53" fillId="9" borderId="9" xfId="2" applyFont="1" applyFill="1" applyBorder="1" applyAlignment="1" applyProtection="1"/>
    <xf numFmtId="166" fontId="53" fillId="9" borderId="11" xfId="2" applyFont="1" applyFill="1" applyBorder="1" applyAlignment="1" applyProtection="1"/>
    <xf numFmtId="166" fontId="53" fillId="14" borderId="11" xfId="2" applyFont="1" applyFill="1" applyBorder="1" applyAlignment="1" applyProtection="1"/>
    <xf numFmtId="166" fontId="53" fillId="0" borderId="9" xfId="2" applyFont="1" applyBorder="1" applyAlignment="1" applyProtection="1"/>
    <xf numFmtId="166" fontId="53" fillId="0" borderId="11" xfId="2" applyFont="1" applyBorder="1" applyAlignment="1" applyProtection="1"/>
    <xf numFmtId="44" fontId="48" fillId="9" borderId="14" xfId="24" applyNumberFormat="1" applyFont="1" applyFill="1" applyBorder="1" applyAlignment="1" applyProtection="1">
      <alignment horizontal="center" vertical="center"/>
    </xf>
    <xf numFmtId="44" fontId="41" fillId="68" borderId="21" xfId="24" applyNumberFormat="1" applyFont="1" applyFill="1" applyBorder="1" applyAlignment="1" applyProtection="1">
      <alignment horizontal="center" vertical="center"/>
    </xf>
    <xf numFmtId="8" fontId="42" fillId="68" borderId="25" xfId="24" applyNumberFormat="1" applyFont="1" applyFill="1" applyBorder="1" applyAlignment="1" applyProtection="1">
      <alignment horizontal="center"/>
    </xf>
    <xf numFmtId="0" fontId="42" fillId="68" borderId="25" xfId="24" applyNumberFormat="1" applyFont="1" applyFill="1" applyBorder="1" applyAlignment="1" applyProtection="1">
      <alignment horizontal="center"/>
    </xf>
    <xf numFmtId="8" fontId="42" fillId="67" borderId="25" xfId="24" applyNumberFormat="1" applyFont="1" applyFill="1" applyBorder="1" applyAlignment="1" applyProtection="1">
      <alignment horizontal="center" vertical="center" wrapText="1"/>
    </xf>
    <xf numFmtId="8" fontId="48" fillId="68" borderId="26" xfId="24" applyNumberFormat="1" applyFont="1" applyFill="1" applyBorder="1" applyAlignment="1" applyProtection="1">
      <alignment horizontal="center"/>
    </xf>
    <xf numFmtId="0" fontId="40" fillId="68" borderId="24" xfId="24" applyNumberFormat="1" applyFont="1" applyFill="1" applyBorder="1" applyAlignment="1" applyProtection="1">
      <alignment horizontal="center"/>
    </xf>
    <xf numFmtId="6" fontId="40" fillId="68" borderId="24" xfId="24" applyNumberFormat="1" applyFont="1" applyFill="1" applyBorder="1" applyAlignment="1" applyProtection="1">
      <alignment horizontal="center"/>
    </xf>
    <xf numFmtId="8" fontId="48" fillId="68" borderId="25" xfId="24" applyNumberFormat="1" applyFont="1" applyFill="1" applyBorder="1" applyAlignment="1" applyProtection="1">
      <alignment horizontal="center"/>
    </xf>
    <xf numFmtId="0" fontId="13" fillId="15" borderId="22" xfId="24" applyNumberFormat="1" applyFont="1" applyFill="1" applyBorder="1" applyAlignment="1" applyProtection="1">
      <alignment horizontal="center" vertical="center"/>
    </xf>
    <xf numFmtId="0" fontId="42" fillId="57" borderId="14" xfId="24" applyNumberFormat="1" applyFont="1" applyFill="1" applyBorder="1" applyAlignment="1" applyProtection="1">
      <alignment horizontal="center" vertical="center"/>
    </xf>
    <xf numFmtId="0" fontId="41" fillId="21" borderId="21" xfId="24" applyNumberFormat="1" applyFont="1" applyFill="1" applyBorder="1" applyAlignment="1" applyProtection="1">
      <alignment horizontal="left" vertical="center" wrapText="1"/>
    </xf>
    <xf numFmtId="0" fontId="11" fillId="21" borderId="0" xfId="24" applyNumberFormat="1" applyFont="1" applyFill="1" applyBorder="1" applyAlignment="1" applyProtection="1">
      <alignment horizontal="center" vertical="center"/>
    </xf>
    <xf numFmtId="0" fontId="41" fillId="21" borderId="21" xfId="24" applyNumberFormat="1" applyFont="1" applyFill="1" applyBorder="1" applyAlignment="1" applyProtection="1">
      <alignment horizontal="center" vertical="center" wrapText="1"/>
    </xf>
    <xf numFmtId="44" fontId="41" fillId="21" borderId="21" xfId="24" applyNumberFormat="1" applyFont="1" applyFill="1" applyBorder="1" applyAlignment="1" applyProtection="1">
      <alignment horizontal="center" vertical="center"/>
    </xf>
    <xf numFmtId="166" fontId="11" fillId="19" borderId="21" xfId="2" applyFont="1" applyFill="1" applyBorder="1" applyAlignment="1" applyProtection="1">
      <alignment horizontal="center" vertical="center"/>
    </xf>
    <xf numFmtId="44" fontId="41" fillId="21" borderId="0" xfId="24" applyNumberFormat="1" applyFont="1" applyFill="1" applyBorder="1" applyAlignment="1" applyProtection="1">
      <alignment horizontal="center"/>
    </xf>
    <xf numFmtId="166" fontId="41" fillId="21" borderId="0" xfId="24" applyNumberFormat="1" applyFont="1" applyFill="1" applyBorder="1" applyAlignment="1" applyProtection="1">
      <alignment horizontal="center"/>
    </xf>
    <xf numFmtId="0" fontId="41" fillId="21" borderId="0" xfId="24" applyNumberFormat="1" applyFont="1" applyFill="1" applyBorder="1" applyAlignment="1" applyProtection="1">
      <alignment horizontal="center" vertical="center"/>
    </xf>
    <xf numFmtId="44" fontId="41" fillId="21" borderId="5" xfId="24" applyNumberFormat="1" applyFont="1" applyFill="1" applyBorder="1" applyAlignment="1" applyProtection="1">
      <alignment horizontal="center" vertical="center"/>
    </xf>
    <xf numFmtId="0" fontId="0" fillId="19" borderId="0" xfId="0" applyNumberFormat="1" applyFill="1"/>
    <xf numFmtId="166" fontId="29" fillId="0" borderId="0" xfId="2" applyFont="1"/>
    <xf numFmtId="166" fontId="29" fillId="0" borderId="0" xfId="2" applyFont="1" applyBorder="1" applyAlignment="1" applyProtection="1">
      <alignment horizontal="center" vertical="center"/>
    </xf>
    <xf numFmtId="166" fontId="41" fillId="51" borderId="14" xfId="2" applyFont="1" applyFill="1" applyBorder="1" applyProtection="1"/>
    <xf numFmtId="168" fontId="48" fillId="53" borderId="22" xfId="27" applyNumberFormat="1" applyFont="1" applyFill="1" applyBorder="1" applyAlignment="1" applyProtection="1">
      <alignment vertical="center"/>
    </xf>
    <xf numFmtId="168" fontId="48" fillId="53" borderId="23" xfId="27" applyNumberFormat="1" applyFont="1" applyFill="1" applyBorder="1" applyAlignment="1" applyProtection="1">
      <alignment vertical="center"/>
    </xf>
    <xf numFmtId="168" fontId="48" fillId="53" borderId="22" xfId="27" applyNumberFormat="1" applyFont="1" applyFill="1" applyBorder="1" applyAlignment="1" applyProtection="1">
      <alignment vertical="center" wrapText="1"/>
    </xf>
    <xf numFmtId="168" fontId="48" fillId="53" borderId="23" xfId="27" applyNumberFormat="1" applyFont="1" applyFill="1" applyBorder="1" applyAlignment="1" applyProtection="1">
      <alignment vertical="center" wrapText="1"/>
    </xf>
    <xf numFmtId="49" fontId="27" fillId="19" borderId="0" xfId="0" applyNumberFormat="1" applyFont="1" applyFill="1" applyBorder="1" applyAlignment="1" applyProtection="1"/>
    <xf numFmtId="0" fontId="34" fillId="0" borderId="0" xfId="0" applyNumberFormat="1" applyFont="1" applyFill="1" applyBorder="1" applyAlignment="1" applyProtection="1"/>
    <xf numFmtId="0" fontId="34" fillId="0" borderId="0" xfId="0" applyFont="1"/>
    <xf numFmtId="49" fontId="54" fillId="0" borderId="0" xfId="0" applyNumberFormat="1" applyFont="1" applyFill="1" applyBorder="1" applyAlignment="1" applyProtection="1"/>
    <xf numFmtId="44" fontId="54" fillId="0" borderId="0" xfId="2" applyNumberFormat="1" applyFont="1" applyFill="1" applyBorder="1" applyAlignment="1" applyProtection="1"/>
    <xf numFmtId="0" fontId="37" fillId="19" borderId="0" xfId="0" applyFont="1" applyFill="1"/>
    <xf numFmtId="166" fontId="41" fillId="69" borderId="14" xfId="2" applyFont="1" applyFill="1" applyBorder="1" applyAlignment="1" applyProtection="1">
      <alignment horizontal="center" vertical="center"/>
    </xf>
    <xf numFmtId="166" fontId="41" fillId="69" borderId="14" xfId="2" applyFont="1" applyFill="1" applyBorder="1" applyAlignment="1">
      <alignment horizontal="center" vertical="center"/>
    </xf>
    <xf numFmtId="166" fontId="41" fillId="69" borderId="21" xfId="2" applyFont="1" applyFill="1" applyBorder="1" applyAlignment="1" applyProtection="1">
      <alignment horizontal="center" vertical="center"/>
    </xf>
    <xf numFmtId="165" fontId="22" fillId="0" borderId="28" xfId="27" applyNumberFormat="1" applyFont="1" applyBorder="1" applyAlignment="1" applyProtection="1">
      <alignment horizontal="center" vertical="center" wrapText="1"/>
    </xf>
    <xf numFmtId="0" fontId="11" fillId="70" borderId="6" xfId="27" applyNumberFormat="1" applyFont="1" applyFill="1" applyBorder="1" applyAlignment="1">
      <alignment horizontal="left" vertical="center" wrapText="1"/>
    </xf>
    <xf numFmtId="0" fontId="11" fillId="70" borderId="14" xfId="27" applyNumberFormat="1" applyFont="1" applyFill="1" applyBorder="1" applyAlignment="1">
      <alignment horizontal="left" vertical="center" wrapText="1"/>
    </xf>
    <xf numFmtId="0" fontId="15" fillId="9" borderId="21" xfId="24" applyNumberFormat="1" applyFont="1" applyFill="1" applyBorder="1" applyAlignment="1" applyProtection="1">
      <alignment horizontal="center" vertical="center"/>
    </xf>
    <xf numFmtId="0" fontId="55" fillId="24" borderId="4" xfId="24" applyNumberFormat="1" applyFont="1" applyFill="1" applyBorder="1" applyAlignment="1" applyProtection="1">
      <alignment horizontal="center"/>
    </xf>
    <xf numFmtId="0" fontId="15" fillId="25" borderId="4" xfId="24" applyNumberFormat="1" applyFont="1" applyFill="1" applyBorder="1" applyAlignment="1" applyProtection="1">
      <alignment horizontal="center"/>
    </xf>
    <xf numFmtId="0" fontId="15" fillId="29" borderId="4" xfId="24" applyNumberFormat="1" applyFont="1" applyFill="1" applyBorder="1" applyAlignment="1" applyProtection="1">
      <alignment horizontal="center"/>
    </xf>
    <xf numFmtId="0" fontId="15" fillId="29" borderId="21" xfId="24" applyNumberFormat="1" applyFont="1" applyFill="1" applyBorder="1" applyAlignment="1" applyProtection="1">
      <alignment horizontal="center"/>
    </xf>
    <xf numFmtId="0" fontId="15" fillId="32" borderId="4" xfId="24" applyNumberFormat="1" applyFont="1" applyFill="1" applyBorder="1" applyAlignment="1" applyProtection="1">
      <alignment horizontal="center" vertical="center"/>
    </xf>
    <xf numFmtId="0" fontId="56" fillId="9" borderId="4" xfId="0" applyFont="1" applyFill="1" applyBorder="1" applyAlignment="1">
      <alignment horizontal="center" vertical="center"/>
    </xf>
    <xf numFmtId="0" fontId="14" fillId="71" borderId="14" xfId="24" applyNumberFormat="1" applyFont="1" applyFill="1" applyBorder="1" applyAlignment="1" applyProtection="1">
      <alignment horizontal="center" vertical="center"/>
    </xf>
    <xf numFmtId="0" fontId="14" fillId="72" borderId="21" xfId="24" applyNumberFormat="1" applyFont="1" applyFill="1" applyBorder="1" applyAlignment="1" applyProtection="1">
      <alignment horizontal="center" vertical="center"/>
    </xf>
    <xf numFmtId="0" fontId="14" fillId="71" borderId="16" xfId="0" applyFont="1" applyFill="1" applyBorder="1" applyAlignment="1">
      <alignment horizontal="center" vertical="center"/>
    </xf>
    <xf numFmtId="0" fontId="14" fillId="72" borderId="14" xfId="24" applyNumberFormat="1" applyFont="1" applyFill="1" applyBorder="1" applyAlignment="1" applyProtection="1">
      <alignment horizontal="center" vertical="center"/>
    </xf>
    <xf numFmtId="0" fontId="40" fillId="0" borderId="0" xfId="0" applyFont="1"/>
    <xf numFmtId="0" fontId="40" fillId="0" borderId="14" xfId="0" applyFont="1" applyBorder="1" applyAlignment="1">
      <alignment horizontal="center"/>
    </xf>
    <xf numFmtId="0" fontId="40" fillId="0" borderId="16" xfId="0" applyFont="1" applyBorder="1" applyAlignment="1">
      <alignment horizontal="left"/>
    </xf>
    <xf numFmtId="9" fontId="27" fillId="0" borderId="14" xfId="3" applyBorder="1"/>
    <xf numFmtId="0" fontId="57" fillId="0" borderId="0" xfId="0" applyFont="1"/>
    <xf numFmtId="0" fontId="40" fillId="73" borderId="14" xfId="0" applyFont="1" applyFill="1" applyBorder="1"/>
    <xf numFmtId="0" fontId="42" fillId="9" borderId="26" xfId="24" applyNumberFormat="1" applyFont="1" applyFill="1" applyBorder="1" applyAlignment="1" applyProtection="1">
      <alignment horizontal="center" vertical="center"/>
    </xf>
    <xf numFmtId="8" fontId="42" fillId="9" borderId="24" xfId="24" applyNumberFormat="1" applyFont="1" applyFill="1" applyBorder="1" applyAlignment="1" applyProtection="1">
      <alignment horizontal="center" vertical="center"/>
    </xf>
    <xf numFmtId="0" fontId="42" fillId="9" borderId="25" xfId="24" applyNumberFormat="1" applyFont="1" applyFill="1" applyBorder="1" applyAlignment="1" applyProtection="1">
      <alignment horizontal="center" vertical="center"/>
    </xf>
    <xf numFmtId="0" fontId="11" fillId="70" borderId="14" xfId="27" applyNumberFormat="1" applyFont="1" applyFill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18" fillId="31" borderId="16" xfId="24" applyNumberFormat="1" applyFont="1" applyFill="1" applyBorder="1" applyAlignment="1" applyProtection="1">
      <alignment horizontal="center" vertical="center"/>
    </xf>
    <xf numFmtId="0" fontId="18" fillId="31" borderId="17" xfId="24" applyNumberFormat="1" applyFont="1" applyFill="1" applyBorder="1" applyAlignment="1" applyProtection="1">
      <alignment horizontal="center" vertical="center"/>
    </xf>
    <xf numFmtId="0" fontId="18" fillId="31" borderId="3" xfId="24" applyNumberFormat="1" applyFont="1" applyFill="1" applyBorder="1" applyAlignment="1" applyProtection="1">
      <alignment horizontal="center" vertical="center"/>
    </xf>
    <xf numFmtId="0" fontId="22" fillId="15" borderId="16" xfId="24" applyNumberFormat="1" applyFont="1" applyFill="1" applyBorder="1" applyAlignment="1" applyProtection="1">
      <alignment horizontal="center" vertical="center"/>
    </xf>
    <xf numFmtId="0" fontId="22" fillId="15" borderId="17" xfId="24" applyNumberFormat="1" applyFont="1" applyFill="1" applyBorder="1" applyAlignment="1" applyProtection="1">
      <alignment horizontal="center" vertical="center"/>
    </xf>
    <xf numFmtId="0" fontId="22" fillId="15" borderId="3" xfId="24" applyNumberFormat="1" applyFont="1" applyFill="1" applyBorder="1" applyAlignment="1" applyProtection="1">
      <alignment horizontal="center" vertical="center"/>
    </xf>
    <xf numFmtId="0" fontId="13" fillId="9" borderId="0" xfId="24" applyNumberFormat="1" applyFont="1" applyFill="1" applyBorder="1" applyAlignment="1" applyProtection="1">
      <alignment horizontal="center"/>
    </xf>
    <xf numFmtId="166" fontId="14" fillId="9" borderId="0" xfId="2" applyFont="1" applyFill="1" applyBorder="1" applyAlignment="1" applyProtection="1">
      <alignment horizontal="center" vertical="center" wrapText="1"/>
    </xf>
    <xf numFmtId="168" fontId="15" fillId="9" borderId="0" xfId="24" applyNumberFormat="1" applyFont="1" applyFill="1" applyBorder="1" applyAlignment="1" applyProtection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1" fillId="0" borderId="0" xfId="16" applyFont="1" applyBorder="1" applyAlignment="1">
      <alignment horizontal="left" vertical="center" wrapText="1"/>
    </xf>
    <xf numFmtId="165" fontId="16" fillId="0" borderId="29" xfId="27" applyNumberFormat="1" applyFont="1" applyBorder="1" applyAlignment="1" applyProtection="1">
      <alignment horizontal="center" vertical="center" wrapText="1"/>
    </xf>
    <xf numFmtId="0" fontId="11" fillId="70" borderId="6" xfId="27" applyNumberFormat="1" applyFont="1" applyFill="1" applyBorder="1" applyAlignment="1">
      <alignment horizontal="left" vertical="center" wrapText="1"/>
    </xf>
    <xf numFmtId="0" fontId="18" fillId="24" borderId="14" xfId="24" applyNumberFormat="1" applyFont="1" applyFill="1" applyBorder="1" applyAlignment="1" applyProtection="1">
      <alignment horizontal="center" vertical="center"/>
    </xf>
    <xf numFmtId="0" fontId="22" fillId="13" borderId="16" xfId="24" applyNumberFormat="1" applyFont="1" applyFill="1" applyBorder="1" applyAlignment="1" applyProtection="1">
      <alignment horizontal="center" vertical="center"/>
    </xf>
    <xf numFmtId="0" fontId="22" fillId="13" borderId="17" xfId="24" applyNumberFormat="1" applyFont="1" applyFill="1" applyBorder="1" applyAlignment="1" applyProtection="1">
      <alignment horizontal="center" vertical="center"/>
    </xf>
    <xf numFmtId="0" fontId="22" fillId="13" borderId="15" xfId="24" applyNumberFormat="1" applyFont="1" applyFill="1" applyBorder="1" applyAlignment="1" applyProtection="1">
      <alignment horizontal="center" vertical="center"/>
    </xf>
    <xf numFmtId="0" fontId="18" fillId="25" borderId="4" xfId="24" applyNumberFormat="1" applyFont="1" applyFill="1" applyBorder="1" applyAlignment="1" applyProtection="1">
      <alignment horizontal="center" vertical="center"/>
    </xf>
    <xf numFmtId="0" fontId="18" fillId="25" borderId="14" xfId="24" applyNumberFormat="1" applyFont="1" applyFill="1" applyBorder="1" applyAlignment="1" applyProtection="1">
      <alignment horizontal="center" vertical="center"/>
    </xf>
    <xf numFmtId="0" fontId="18" fillId="27" borderId="4" xfId="24" applyNumberFormat="1" applyFont="1" applyFill="1" applyBorder="1" applyAlignment="1" applyProtection="1">
      <alignment horizontal="center" vertical="center"/>
    </xf>
    <xf numFmtId="0" fontId="18" fillId="27" borderId="14" xfId="24" applyNumberFormat="1" applyFont="1" applyFill="1" applyBorder="1" applyAlignment="1" applyProtection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0" fontId="22" fillId="29" borderId="4" xfId="24" applyNumberFormat="1" applyFont="1" applyFill="1" applyBorder="1" applyAlignment="1" applyProtection="1">
      <alignment horizontal="center" vertical="center"/>
    </xf>
    <xf numFmtId="0" fontId="22" fillId="29" borderId="14" xfId="24" applyNumberFormat="1" applyFont="1" applyFill="1" applyBorder="1" applyAlignment="1" applyProtection="1">
      <alignment horizontal="center" vertical="center"/>
    </xf>
    <xf numFmtId="165" fontId="52" fillId="19" borderId="4" xfId="25" applyNumberFormat="1" applyFont="1" applyFill="1" applyBorder="1" applyAlignment="1" applyProtection="1">
      <alignment horizontal="left" vertical="center" wrapText="1"/>
    </xf>
    <xf numFmtId="165" fontId="52" fillId="19" borderId="14" xfId="25" applyNumberFormat="1" applyFont="1" applyFill="1" applyBorder="1" applyAlignment="1" applyProtection="1">
      <alignment horizontal="left" vertical="center" wrapText="1"/>
    </xf>
    <xf numFmtId="0" fontId="18" fillId="41" borderId="4" xfId="24" applyNumberFormat="1" applyFont="1" applyFill="1" applyBorder="1" applyAlignment="1" applyProtection="1">
      <alignment horizontal="center" vertical="center"/>
    </xf>
    <xf numFmtId="0" fontId="18" fillId="41" borderId="14" xfId="24" applyNumberFormat="1" applyFont="1" applyFill="1" applyBorder="1" applyAlignment="1" applyProtection="1">
      <alignment horizontal="center" vertical="center"/>
    </xf>
    <xf numFmtId="168" fontId="36" fillId="53" borderId="16" xfId="27" applyNumberFormat="1" applyFont="1" applyFill="1" applyBorder="1" applyAlignment="1" applyProtection="1">
      <alignment horizontal="center" vertical="center" wrapText="1"/>
    </xf>
    <xf numFmtId="168" fontId="36" fillId="53" borderId="17" xfId="27" applyNumberFormat="1" applyFont="1" applyFill="1" applyBorder="1" applyAlignment="1" applyProtection="1">
      <alignment horizontal="center" vertical="center" wrapText="1"/>
    </xf>
    <xf numFmtId="168" fontId="36" fillId="53" borderId="15" xfId="27" applyNumberFormat="1" applyFont="1" applyFill="1" applyBorder="1" applyAlignment="1" applyProtection="1">
      <alignment horizontal="center" vertical="center" wrapText="1"/>
    </xf>
    <xf numFmtId="0" fontId="22" fillId="17" borderId="16" xfId="24" applyNumberFormat="1" applyFont="1" applyFill="1" applyBorder="1" applyAlignment="1" applyProtection="1">
      <alignment horizontal="center" vertical="center"/>
    </xf>
    <xf numFmtId="0" fontId="22" fillId="17" borderId="17" xfId="24" applyNumberFormat="1" applyFont="1" applyFill="1" applyBorder="1" applyAlignment="1" applyProtection="1">
      <alignment horizontal="center" vertical="center"/>
    </xf>
    <xf numFmtId="0" fontId="22" fillId="17" borderId="3" xfId="24" applyNumberFormat="1" applyFont="1" applyFill="1" applyBorder="1" applyAlignment="1" applyProtection="1">
      <alignment horizontal="center" vertical="center"/>
    </xf>
    <xf numFmtId="165" fontId="41" fillId="49" borderId="5" xfId="25" applyNumberFormat="1" applyFont="1" applyFill="1" applyBorder="1" applyAlignment="1" applyProtection="1">
      <alignment horizontal="center" vertical="center" wrapText="1"/>
    </xf>
    <xf numFmtId="165" fontId="41" fillId="49" borderId="6" xfId="25" applyNumberFormat="1" applyFont="1" applyFill="1" applyBorder="1" applyAlignment="1" applyProtection="1">
      <alignment horizontal="center" vertical="center" wrapText="1"/>
    </xf>
    <xf numFmtId="0" fontId="42" fillId="0" borderId="21" xfId="24" applyNumberFormat="1" applyFont="1" applyBorder="1" applyAlignment="1" applyProtection="1">
      <alignment horizontal="left" vertical="center"/>
    </xf>
    <xf numFmtId="0" fontId="41" fillId="50" borderId="5" xfId="24" applyNumberFormat="1" applyFont="1" applyFill="1" applyBorder="1" applyAlignment="1" applyProtection="1">
      <alignment horizontal="center" vertical="center" wrapText="1"/>
    </xf>
    <xf numFmtId="0" fontId="41" fillId="50" borderId="6" xfId="24" applyNumberFormat="1" applyFont="1" applyFill="1" applyBorder="1" applyAlignment="1" applyProtection="1">
      <alignment horizontal="center" vertical="center" wrapText="1"/>
    </xf>
    <xf numFmtId="165" fontId="41" fillId="58" borderId="4" xfId="25" applyNumberFormat="1" applyFont="1" applyFill="1" applyBorder="1" applyAlignment="1" applyProtection="1">
      <alignment horizontal="left" vertical="center" wrapText="1"/>
    </xf>
    <xf numFmtId="0" fontId="42" fillId="47" borderId="16" xfId="24" applyNumberFormat="1" applyFont="1" applyFill="1" applyBorder="1" applyAlignment="1" applyProtection="1">
      <alignment horizontal="center" vertical="center" wrapText="1"/>
    </xf>
    <xf numFmtId="0" fontId="42" fillId="47" borderId="17" xfId="24" applyNumberFormat="1" applyFont="1" applyFill="1" applyBorder="1" applyAlignment="1" applyProtection="1">
      <alignment horizontal="center" vertical="center" wrapText="1"/>
    </xf>
    <xf numFmtId="0" fontId="42" fillId="0" borderId="21" xfId="24" applyNumberFormat="1" applyFont="1" applyBorder="1" applyAlignment="1" applyProtection="1">
      <alignment horizontal="left" vertical="center" wrapText="1"/>
    </xf>
    <xf numFmtId="0" fontId="43" fillId="10" borderId="5" xfId="24" applyNumberFormat="1" applyFont="1" applyFill="1" applyBorder="1" applyAlignment="1" applyProtection="1">
      <alignment horizontal="center" vertical="center" wrapText="1"/>
    </xf>
    <xf numFmtId="0" fontId="43" fillId="10" borderId="6" xfId="24" applyNumberFormat="1" applyFont="1" applyFill="1" applyBorder="1" applyAlignment="1" applyProtection="1">
      <alignment horizontal="center" vertical="center" wrapText="1"/>
    </xf>
    <xf numFmtId="0" fontId="44" fillId="10" borderId="4" xfId="24" applyNumberFormat="1" applyFont="1" applyFill="1" applyBorder="1" applyAlignment="1" applyProtection="1">
      <alignment horizontal="center" vertical="center" wrapText="1"/>
    </xf>
    <xf numFmtId="0" fontId="16" fillId="10" borderId="0" xfId="24" applyNumberFormat="1" applyFont="1" applyFill="1" applyBorder="1" applyAlignment="1" applyProtection="1">
      <alignment horizontal="center" vertical="center"/>
    </xf>
    <xf numFmtId="0" fontId="43" fillId="11" borderId="0" xfId="24" applyNumberFormat="1" applyFont="1" applyFill="1" applyBorder="1" applyAlignment="1" applyProtection="1">
      <alignment horizontal="center" vertical="center"/>
    </xf>
    <xf numFmtId="0" fontId="43" fillId="12" borderId="0" xfId="24" applyNumberFormat="1" applyFont="1" applyFill="1" applyBorder="1" applyAlignment="1" applyProtection="1">
      <alignment horizontal="center" vertical="center"/>
    </xf>
    <xf numFmtId="0" fontId="17" fillId="10" borderId="2" xfId="24" applyNumberFormat="1" applyFont="1" applyFill="1" applyBorder="1" applyAlignment="1" applyProtection="1"/>
    <xf numFmtId="0" fontId="32" fillId="10" borderId="3" xfId="24" applyNumberFormat="1" applyFont="1" applyFill="1" applyBorder="1" applyAlignment="1" applyProtection="1">
      <alignment horizontal="center" vertical="center"/>
    </xf>
    <xf numFmtId="0" fontId="18" fillId="10" borderId="3" xfId="24" applyNumberFormat="1" applyFont="1" applyFill="1" applyBorder="1" applyAlignment="1" applyProtection="1">
      <alignment horizontal="center" vertical="center"/>
    </xf>
    <xf numFmtId="0" fontId="43" fillId="10" borderId="3" xfId="24" applyNumberFormat="1" applyFont="1" applyFill="1" applyBorder="1" applyAlignment="1" applyProtection="1">
      <alignment horizontal="center" vertical="center"/>
    </xf>
    <xf numFmtId="0" fontId="43" fillId="10" borderId="4" xfId="24" applyNumberFormat="1" applyFont="1" applyFill="1" applyBorder="1" applyAlignment="1" applyProtection="1">
      <alignment horizontal="center" vertical="center"/>
    </xf>
    <xf numFmtId="0" fontId="44" fillId="10" borderId="5" xfId="24" applyNumberFormat="1" applyFont="1" applyFill="1" applyBorder="1" applyAlignment="1" applyProtection="1">
      <alignment horizontal="center" vertical="center" wrapText="1"/>
    </xf>
    <xf numFmtId="0" fontId="44" fillId="10" borderId="6" xfId="24" applyNumberFormat="1" applyFont="1" applyFill="1" applyBorder="1" applyAlignment="1" applyProtection="1">
      <alignment horizontal="center" vertical="center" wrapText="1"/>
    </xf>
    <xf numFmtId="0" fontId="44" fillId="10" borderId="4" xfId="24" applyNumberFormat="1" applyFont="1" applyFill="1" applyBorder="1" applyAlignment="1" applyProtection="1">
      <alignment horizontal="center" vertical="center"/>
    </xf>
    <xf numFmtId="0" fontId="51" fillId="10" borderId="5" xfId="24" applyNumberFormat="1" applyFont="1" applyFill="1" applyBorder="1" applyAlignment="1" applyProtection="1">
      <alignment horizontal="center" vertical="center" wrapText="1"/>
    </xf>
    <xf numFmtId="0" fontId="51" fillId="10" borderId="6" xfId="24" applyNumberFormat="1" applyFont="1" applyFill="1" applyBorder="1" applyAlignment="1" applyProtection="1">
      <alignment horizontal="center" vertical="center" wrapText="1"/>
    </xf>
    <xf numFmtId="167" fontId="42" fillId="50" borderId="5" xfId="24" applyNumberFormat="1" applyFont="1" applyFill="1" applyBorder="1" applyAlignment="1" applyProtection="1">
      <alignment horizontal="center" vertical="center" wrapText="1"/>
    </xf>
    <xf numFmtId="167" fontId="42" fillId="50" borderId="6" xfId="24" applyNumberFormat="1" applyFont="1" applyFill="1" applyBorder="1" applyAlignment="1" applyProtection="1">
      <alignment horizontal="center" vertical="center" wrapText="1"/>
    </xf>
    <xf numFmtId="0" fontId="41" fillId="52" borderId="5" xfId="24" applyNumberFormat="1" applyFont="1" applyFill="1" applyBorder="1" applyAlignment="1" applyProtection="1">
      <alignment horizontal="center" vertical="center" wrapText="1"/>
    </xf>
    <xf numFmtId="0" fontId="41" fillId="52" borderId="19" xfId="24" applyNumberFormat="1" applyFont="1" applyFill="1" applyBorder="1" applyAlignment="1" applyProtection="1">
      <alignment horizontal="center" vertical="center" wrapText="1"/>
    </xf>
    <xf numFmtId="0" fontId="41" fillId="52" borderId="6" xfId="24" applyNumberFormat="1" applyFont="1" applyFill="1" applyBorder="1" applyAlignment="1" applyProtection="1">
      <alignment horizontal="center" vertical="center" wrapText="1"/>
    </xf>
    <xf numFmtId="0" fontId="41" fillId="19" borderId="5" xfId="25" applyNumberFormat="1" applyFont="1" applyFill="1" applyBorder="1" applyAlignment="1" applyProtection="1">
      <alignment horizontal="center" vertical="center" wrapText="1"/>
    </xf>
    <xf numFmtId="0" fontId="41" fillId="19" borderId="19" xfId="25" applyNumberFormat="1" applyFont="1" applyFill="1" applyBorder="1" applyAlignment="1" applyProtection="1">
      <alignment horizontal="center" vertical="center" wrapText="1"/>
    </xf>
    <xf numFmtId="0" fontId="41" fillId="19" borderId="6" xfId="25" applyNumberFormat="1" applyFont="1" applyFill="1" applyBorder="1" applyAlignment="1" applyProtection="1">
      <alignment horizontal="center" vertical="center" wrapText="1"/>
    </xf>
    <xf numFmtId="0" fontId="43" fillId="10" borderId="0" xfId="24" applyNumberFormat="1" applyFont="1" applyFill="1" applyBorder="1" applyAlignment="1" applyProtection="1">
      <alignment horizontal="center" vertical="center"/>
    </xf>
    <xf numFmtId="0" fontId="42" fillId="0" borderId="21" xfId="0" applyFont="1" applyBorder="1" applyAlignment="1">
      <alignment horizontal="left" vertical="center" wrapText="1"/>
    </xf>
    <xf numFmtId="0" fontId="41" fillId="0" borderId="21" xfId="0" applyFont="1" applyBorder="1" applyAlignment="1">
      <alignment horizontal="left" vertical="center"/>
    </xf>
    <xf numFmtId="0" fontId="42" fillId="0" borderId="22" xfId="24" applyNumberFormat="1" applyFont="1" applyBorder="1" applyAlignment="1" applyProtection="1">
      <alignment horizontal="left" vertical="center"/>
    </xf>
    <xf numFmtId="0" fontId="42" fillId="0" borderId="17" xfId="24" applyNumberFormat="1" applyFont="1" applyBorder="1" applyAlignment="1" applyProtection="1">
      <alignment horizontal="left" vertical="center"/>
    </xf>
    <xf numFmtId="0" fontId="42" fillId="0" borderId="23" xfId="24" applyNumberFormat="1" applyFont="1" applyBorder="1" applyAlignment="1" applyProtection="1">
      <alignment horizontal="left" vertical="center"/>
    </xf>
    <xf numFmtId="0" fontId="42" fillId="29" borderId="22" xfId="24" applyNumberFormat="1" applyFont="1" applyFill="1" applyBorder="1" applyAlignment="1" applyProtection="1">
      <alignment horizontal="center" vertical="center"/>
    </xf>
    <xf numFmtId="0" fontId="42" fillId="29" borderId="17" xfId="24" applyNumberFormat="1" applyFont="1" applyFill="1" applyBorder="1" applyAlignment="1" applyProtection="1">
      <alignment horizontal="center" vertical="center"/>
    </xf>
    <xf numFmtId="0" fontId="42" fillId="29" borderId="23" xfId="24" applyNumberFormat="1" applyFont="1" applyFill="1" applyBorder="1" applyAlignment="1" applyProtection="1">
      <alignment horizontal="center" vertical="center"/>
    </xf>
    <xf numFmtId="0" fontId="42" fillId="31" borderId="22" xfId="0" applyFont="1" applyFill="1" applyBorder="1" applyAlignment="1">
      <alignment horizontal="center" vertical="center" wrapText="1"/>
    </xf>
    <xf numFmtId="0" fontId="42" fillId="31" borderId="17" xfId="0" applyFont="1" applyFill="1" applyBorder="1" applyAlignment="1">
      <alignment horizontal="center" vertical="center" wrapText="1"/>
    </xf>
    <xf numFmtId="0" fontId="42" fillId="31" borderId="23" xfId="0" applyFont="1" applyFill="1" applyBorder="1" applyAlignment="1">
      <alignment horizontal="center" vertical="center" wrapText="1"/>
    </xf>
    <xf numFmtId="0" fontId="42" fillId="9" borderId="0" xfId="24" applyNumberFormat="1" applyFont="1" applyFill="1" applyBorder="1" applyAlignment="1" applyProtection="1">
      <alignment horizontal="center" wrapText="1"/>
    </xf>
    <xf numFmtId="0" fontId="42" fillId="9" borderId="27" xfId="24" applyNumberFormat="1" applyFont="1" applyFill="1" applyBorder="1" applyAlignment="1" applyProtection="1">
      <alignment horizontal="center" wrapText="1"/>
    </xf>
    <xf numFmtId="167" fontId="42" fillId="52" borderId="5" xfId="24" applyNumberFormat="1" applyFont="1" applyFill="1" applyBorder="1" applyAlignment="1" applyProtection="1">
      <alignment horizontal="center" vertical="center"/>
    </xf>
    <xf numFmtId="167" fontId="42" fillId="52" borderId="6" xfId="24" applyNumberFormat="1" applyFont="1" applyFill="1" applyBorder="1" applyAlignment="1" applyProtection="1">
      <alignment horizontal="center" vertical="center"/>
    </xf>
    <xf numFmtId="167" fontId="42" fillId="52" borderId="5" xfId="24" applyNumberFormat="1" applyFont="1" applyFill="1" applyBorder="1" applyAlignment="1" applyProtection="1">
      <alignment horizontal="center" vertical="center" wrapText="1"/>
    </xf>
    <xf numFmtId="167" fontId="42" fillId="52" borderId="19" xfId="24" applyNumberFormat="1" applyFont="1" applyFill="1" applyBorder="1" applyAlignment="1" applyProtection="1">
      <alignment horizontal="center" vertical="center" wrapText="1"/>
    </xf>
    <xf numFmtId="167" fontId="42" fillId="52" borderId="6" xfId="24" applyNumberFormat="1" applyFont="1" applyFill="1" applyBorder="1" applyAlignment="1" applyProtection="1">
      <alignment horizontal="center" vertical="center" wrapText="1"/>
    </xf>
    <xf numFmtId="165" fontId="41" fillId="51" borderId="5" xfId="25" applyNumberFormat="1" applyFont="1" applyFill="1" applyBorder="1" applyAlignment="1" applyProtection="1">
      <alignment horizontal="center" vertical="center" wrapText="1"/>
    </xf>
    <xf numFmtId="165" fontId="41" fillId="51" borderId="19" xfId="25" applyNumberFormat="1" applyFont="1" applyFill="1" applyBorder="1" applyAlignment="1" applyProtection="1">
      <alignment horizontal="center" vertical="center" wrapText="1"/>
    </xf>
    <xf numFmtId="165" fontId="41" fillId="51" borderId="6" xfId="25" applyNumberFormat="1" applyFont="1" applyFill="1" applyBorder="1" applyAlignment="1" applyProtection="1">
      <alignment horizontal="center" vertical="center" wrapText="1"/>
    </xf>
    <xf numFmtId="0" fontId="25" fillId="11" borderId="7" xfId="0" applyFont="1" applyFill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6" fillId="9" borderId="0" xfId="24" applyNumberFormat="1" applyFont="1" applyFill="1" applyBorder="1" applyAlignment="1" applyProtection="1">
      <alignment horizontal="center" vertical="center"/>
    </xf>
    <xf numFmtId="166" fontId="11" fillId="0" borderId="14" xfId="2" applyBorder="1"/>
    <xf numFmtId="0" fontId="40" fillId="73" borderId="16" xfId="0" applyFont="1" applyFill="1" applyBorder="1" applyAlignment="1">
      <alignment horizontal="center"/>
    </xf>
    <xf numFmtId="0" fontId="40" fillId="73" borderId="15" xfId="0" applyFont="1" applyFill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166" fontId="11" fillId="0" borderId="16" xfId="2" applyBorder="1"/>
    <xf numFmtId="166" fontId="11" fillId="0" borderId="15" xfId="2" applyBorder="1"/>
    <xf numFmtId="0" fontId="40" fillId="0" borderId="14" xfId="0" applyFont="1" applyBorder="1" applyAlignment="1">
      <alignment horizontal="center"/>
    </xf>
    <xf numFmtId="0" fontId="48" fillId="0" borderId="0" xfId="0" applyFont="1" applyAlignment="1">
      <alignment horizontal="center"/>
    </xf>
    <xf numFmtId="168" fontId="40" fillId="0" borderId="14" xfId="0" applyNumberFormat="1" applyFont="1" applyBorder="1" applyAlignment="1" applyProtection="1">
      <alignment horizontal="left" vertical="center"/>
    </xf>
    <xf numFmtId="0" fontId="59" fillId="0" borderId="14" xfId="0" applyFont="1" applyBorder="1" applyAlignment="1">
      <alignment horizontal="left" vertical="center"/>
    </xf>
    <xf numFmtId="0" fontId="58" fillId="74" borderId="14" xfId="0" applyFont="1" applyFill="1" applyBorder="1" applyAlignment="1">
      <alignment horizontal="left"/>
    </xf>
    <xf numFmtId="0" fontId="58" fillId="74" borderId="14" xfId="0" applyFont="1" applyFill="1" applyBorder="1" applyAlignment="1"/>
    <xf numFmtId="0" fontId="60" fillId="0" borderId="14" xfId="0" applyFont="1" applyBorder="1" applyAlignment="1">
      <alignment vertical="center"/>
    </xf>
    <xf numFmtId="0" fontId="40" fillId="0" borderId="14" xfId="0" applyFont="1" applyBorder="1" applyAlignment="1"/>
    <xf numFmtId="0" fontId="58" fillId="74" borderId="31" xfId="0" applyFont="1" applyFill="1" applyBorder="1" applyAlignment="1"/>
    <xf numFmtId="0" fontId="40" fillId="0" borderId="31" xfId="0" applyFont="1" applyBorder="1" applyAlignment="1"/>
    <xf numFmtId="0" fontId="60" fillId="0" borderId="36" xfId="0" applyFont="1" applyBorder="1" applyAlignment="1">
      <alignment vertical="center"/>
    </xf>
    <xf numFmtId="0" fontId="60" fillId="0" borderId="37" xfId="0" applyFont="1" applyBorder="1" applyAlignment="1">
      <alignment vertical="center"/>
    </xf>
    <xf numFmtId="170" fontId="40" fillId="9" borderId="30" xfId="27" applyNumberFormat="1" applyFont="1" applyFill="1" applyBorder="1" applyAlignment="1" applyProtection="1">
      <alignment horizontal="right" vertical="center"/>
    </xf>
    <xf numFmtId="0" fontId="59" fillId="0" borderId="31" xfId="0" applyFont="1" applyBorder="1" applyAlignment="1">
      <alignment horizontal="left" vertical="center"/>
    </xf>
    <xf numFmtId="0" fontId="58" fillId="74" borderId="31" xfId="0" applyFont="1" applyFill="1" applyBorder="1" applyAlignment="1">
      <alignment horizontal="left"/>
    </xf>
    <xf numFmtId="168" fontId="40" fillId="0" borderId="31" xfId="0" applyNumberFormat="1" applyFont="1" applyBorder="1" applyAlignment="1" applyProtection="1">
      <alignment horizontal="left" vertical="center"/>
    </xf>
    <xf numFmtId="170" fontId="48" fillId="9" borderId="35" xfId="27" applyNumberFormat="1" applyFont="1" applyFill="1" applyBorder="1" applyAlignment="1" applyProtection="1">
      <alignment horizontal="right" vertical="center"/>
    </xf>
    <xf numFmtId="0" fontId="60" fillId="0" borderId="36" xfId="0" applyFont="1" applyBorder="1" applyAlignment="1">
      <alignment horizontal="left" vertical="center"/>
    </xf>
    <xf numFmtId="0" fontId="60" fillId="0" borderId="37" xfId="0" applyFont="1" applyBorder="1" applyAlignment="1">
      <alignment horizontal="left" vertical="center"/>
    </xf>
    <xf numFmtId="0" fontId="37" fillId="73" borderId="24" xfId="0" applyFont="1" applyFill="1" applyBorder="1" applyAlignment="1" applyProtection="1">
      <alignment horizontal="center" vertical="center"/>
    </xf>
    <xf numFmtId="0" fontId="37" fillId="73" borderId="32" xfId="0" applyFont="1" applyFill="1" applyBorder="1" applyAlignment="1" applyProtection="1">
      <alignment horizontal="center" vertical="center"/>
    </xf>
    <xf numFmtId="0" fontId="37" fillId="73" borderId="33" xfId="0" applyFont="1" applyFill="1" applyBorder="1" applyAlignment="1" applyProtection="1">
      <alignment horizontal="center" vertical="center"/>
    </xf>
    <xf numFmtId="0" fontId="37" fillId="73" borderId="34" xfId="0" applyFont="1" applyFill="1" applyBorder="1" applyAlignment="1" applyProtection="1">
      <alignment horizontal="center" vertical="center"/>
    </xf>
    <xf numFmtId="0" fontId="40" fillId="0" borderId="22" xfId="0" applyFont="1" applyBorder="1" applyAlignment="1">
      <alignment horizontal="left"/>
    </xf>
    <xf numFmtId="170" fontId="42" fillId="9" borderId="30" xfId="27" applyNumberFormat="1" applyFont="1" applyFill="1" applyBorder="1" applyAlignment="1" applyProtection="1">
      <alignment horizontal="right" vertical="center"/>
    </xf>
    <xf numFmtId="166" fontId="41" fillId="0" borderId="30" xfId="2" applyFont="1" applyBorder="1"/>
    <xf numFmtId="0" fontId="60" fillId="0" borderId="31" xfId="0" applyFont="1" applyBorder="1" applyAlignment="1">
      <alignment vertical="center"/>
    </xf>
    <xf numFmtId="0" fontId="40" fillId="0" borderId="38" xfId="0" applyFont="1" applyBorder="1" applyAlignment="1">
      <alignment horizontal="left"/>
    </xf>
    <xf numFmtId="166" fontId="44" fillId="0" borderId="35" xfId="2" applyFont="1" applyBorder="1"/>
  </cellXfs>
  <cellStyles count="29">
    <cellStyle name="Accent 1 5" xfId="4"/>
    <cellStyle name="Accent 2 6" xfId="5"/>
    <cellStyle name="Accent 3 7" xfId="6"/>
    <cellStyle name="Accent 4" xfId="7"/>
    <cellStyle name="Bad 8" xfId="8"/>
    <cellStyle name="Error 9" xfId="9"/>
    <cellStyle name="Excel Built-in Explanatory Text" xfId="25"/>
    <cellStyle name="Excel Built-in Explanatory Text 10" xfId="24"/>
    <cellStyle name="Footnote 11" xfId="10"/>
    <cellStyle name="Good 12" xfId="11"/>
    <cellStyle name="Heading 1 13" xfId="12"/>
    <cellStyle name="Heading 2 14" xfId="13"/>
    <cellStyle name="Moeda" xfId="2" builtinId="4"/>
    <cellStyle name="Neutral 15" xfId="14"/>
    <cellStyle name="Normal" xfId="0" builtinId="0"/>
    <cellStyle name="Normal 14" xfId="28"/>
    <cellStyle name="Normal 2" xfId="15"/>
    <cellStyle name="Normal 2 2" xfId="16"/>
    <cellStyle name="Normal 3" xfId="17"/>
    <cellStyle name="Normal_PLANILHA FEAS 2012 FINAL" xfId="26"/>
    <cellStyle name="Note 16" xfId="18"/>
    <cellStyle name="Porcentagem" xfId="3" builtinId="5"/>
    <cellStyle name="Separador de milhares" xfId="1" builtinId="3"/>
    <cellStyle name="Status 17" xfId="19"/>
    <cellStyle name="Text 18" xfId="20"/>
    <cellStyle name="Texto Explicativo" xfId="27" builtinId="53"/>
    <cellStyle name="Vírgula 2" xfId="21"/>
    <cellStyle name="Vírgula 3" xfId="22"/>
    <cellStyle name="Warning 19" xfId="2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610EB"/>
      <rgbColor rgb="FF00FFFF"/>
      <rgbColor rgb="FF7E080B"/>
      <rgbColor rgb="FF006600"/>
      <rgbColor rgb="FF000080"/>
      <rgbColor rgb="FF996600"/>
      <rgbColor rgb="FF800080"/>
      <rgbColor rgb="FF00B050"/>
      <rgbColor rgb="FFCCC1DA"/>
      <rgbColor rgb="FF808080"/>
      <rgbColor rgb="FFDDDDDD"/>
      <rgbColor rgb="FF953735"/>
      <rgbColor rgb="FFFFFFCC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B0F0"/>
      <rgbColor rgb="FFEEECE1"/>
      <rgbColor rgb="FFCCFFCC"/>
      <rgbColor rgb="FFFFDF79"/>
      <rgbColor rgb="FF8EB4E3"/>
      <rgbColor rgb="FFDDD9C3"/>
      <rgbColor rgb="FFD9D9D9"/>
      <rgbColor rgb="FFFFCCCC"/>
      <rgbColor rgb="FF558ED5"/>
      <rgbColor rgb="FF33CCCC"/>
      <rgbColor rgb="FFC3D69B"/>
      <rgbColor rgb="FFFFC000"/>
      <rgbColor rgb="FFF79646"/>
      <rgbColor rgb="FFE46C0A"/>
      <rgbColor rgb="FF7F7F7F"/>
      <rgbColor rgb="FFA6A6A6"/>
      <rgbColor rgb="FF003366"/>
      <rgbColor rgb="FF3A9DB8"/>
      <rgbColor rgb="FF003300"/>
      <rgbColor rgb="FF333300"/>
      <rgbColor rgb="FF993300"/>
      <rgbColor rgb="FF7030A0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FF"/>
      <color rgb="FFEFC7E7"/>
      <color rgb="FFE5E0EC"/>
      <color rgb="FFE80A99"/>
      <color rgb="FFD022AF"/>
      <color rgb="FFFEF4EC"/>
      <color rgb="FFFFCCCC"/>
      <color rgb="FFE7ABDC"/>
      <color rgb="FFD058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485775</xdr:colOff>
      <xdr:row>38</xdr:row>
      <xdr:rowOff>0</xdr:rowOff>
    </xdr:from>
    <xdr:to>
      <xdr:col>31</xdr:col>
      <xdr:colOff>485775</xdr:colOff>
      <xdr:row>55</xdr:row>
      <xdr:rowOff>161925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3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54600" y="9420225"/>
          <a:ext cx="9715500" cy="3400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5703125" defaultRowHeight="15"/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B18" sqref="B18"/>
    </sheetView>
  </sheetViews>
  <sheetFormatPr defaultRowHeight="15"/>
  <cols>
    <col min="1" max="1" width="10.85546875" customWidth="1"/>
    <col min="2" max="2" width="63" style="70" customWidth="1"/>
    <col min="4" max="4" width="13.42578125" customWidth="1"/>
    <col min="6" max="6" width="13.140625" customWidth="1"/>
    <col min="8" max="8" width="10" customWidth="1"/>
    <col min="9" max="9" width="10.7109375" customWidth="1"/>
  </cols>
  <sheetData>
    <row r="1" spans="1:9" s="583" customFormat="1">
      <c r="A1" s="696" t="s">
        <v>3167</v>
      </c>
      <c r="B1" s="696"/>
      <c r="C1" s="696"/>
      <c r="D1" s="696"/>
      <c r="E1" s="696"/>
      <c r="F1" s="696"/>
      <c r="G1" s="696"/>
      <c r="H1" s="696"/>
    </row>
    <row r="2" spans="1:9" s="583" customFormat="1" ht="14.25"/>
    <row r="3" spans="1:9" s="583" customFormat="1" ht="14.25">
      <c r="A3" s="689" t="s">
        <v>3168</v>
      </c>
      <c r="B3" s="690"/>
      <c r="C3" s="588" t="s">
        <v>3181</v>
      </c>
      <c r="D3" s="588"/>
      <c r="E3" s="588" t="s">
        <v>3184</v>
      </c>
      <c r="F3" s="588"/>
      <c r="G3" s="588" t="s">
        <v>3171</v>
      </c>
      <c r="H3" s="588"/>
      <c r="I3" s="588" t="s">
        <v>3179</v>
      </c>
    </row>
    <row r="4" spans="1:9" s="583" customFormat="1" ht="14.25">
      <c r="A4" s="691" t="s">
        <v>3183</v>
      </c>
      <c r="B4" s="692"/>
      <c r="C4" s="691" t="s">
        <v>3169</v>
      </c>
      <c r="D4" s="692"/>
      <c r="E4" s="691" t="s">
        <v>3170</v>
      </c>
      <c r="F4" s="692"/>
      <c r="G4" s="695" t="s">
        <v>3172</v>
      </c>
      <c r="H4" s="695"/>
      <c r="I4" s="584" t="s">
        <v>3180</v>
      </c>
    </row>
    <row r="5" spans="1:9" s="583" customFormat="1">
      <c r="A5" s="584">
        <v>1</v>
      </c>
      <c r="B5" s="585" t="s">
        <v>3173</v>
      </c>
      <c r="C5" s="693">
        <v>64403415.130000003</v>
      </c>
      <c r="D5" s="694"/>
      <c r="E5" s="693">
        <v>1872359.48</v>
      </c>
      <c r="F5" s="694"/>
      <c r="G5" s="688">
        <v>34550647.530000001</v>
      </c>
      <c r="H5" s="688"/>
      <c r="I5" s="586">
        <f>G5*100/C5/100</f>
        <v>0.5364722889346567</v>
      </c>
    </row>
    <row r="6" spans="1:9" s="583" customFormat="1">
      <c r="A6" s="584">
        <v>2</v>
      </c>
      <c r="B6" s="585" t="s">
        <v>3174</v>
      </c>
      <c r="C6" s="693">
        <v>30852565.829999998</v>
      </c>
      <c r="D6" s="694"/>
      <c r="E6" s="693">
        <v>3746290.37</v>
      </c>
      <c r="F6" s="694"/>
      <c r="G6" s="688">
        <v>5572404.9800000004</v>
      </c>
      <c r="H6" s="688"/>
      <c r="I6" s="586">
        <f t="shared" ref="I6:I10" si="0">G6*100/C6/100</f>
        <v>0.18061398882363233</v>
      </c>
    </row>
    <row r="7" spans="1:9" s="583" customFormat="1">
      <c r="A7" s="584">
        <v>3</v>
      </c>
      <c r="B7" s="585" t="s">
        <v>3175</v>
      </c>
      <c r="C7" s="693">
        <v>26085166.550000001</v>
      </c>
      <c r="D7" s="694"/>
      <c r="E7" s="693">
        <v>7371693.1900000004</v>
      </c>
      <c r="F7" s="694"/>
      <c r="G7" s="688">
        <v>7201133.4800000004</v>
      </c>
      <c r="H7" s="688"/>
      <c r="I7" s="586">
        <f t="shared" si="0"/>
        <v>0.27606239224874718</v>
      </c>
    </row>
    <row r="8" spans="1:9" s="583" customFormat="1">
      <c r="A8" s="584">
        <v>4</v>
      </c>
      <c r="B8" s="585" t="s">
        <v>3176</v>
      </c>
      <c r="C8" s="693">
        <v>52339493.200000003</v>
      </c>
      <c r="D8" s="694"/>
      <c r="E8" s="693">
        <v>15415987.199999999</v>
      </c>
      <c r="F8" s="694"/>
      <c r="G8" s="688">
        <v>8937867.1400000006</v>
      </c>
      <c r="H8" s="688"/>
      <c r="I8" s="586">
        <f t="shared" si="0"/>
        <v>0.17076717013377574</v>
      </c>
    </row>
    <row r="9" spans="1:9" s="583" customFormat="1">
      <c r="A9" s="584">
        <v>5</v>
      </c>
      <c r="B9" s="585" t="s">
        <v>3177</v>
      </c>
      <c r="C9" s="693">
        <v>58507323.030000001</v>
      </c>
      <c r="D9" s="694"/>
      <c r="E9" s="693">
        <v>9527662.4900000002</v>
      </c>
      <c r="F9" s="694"/>
      <c r="G9" s="688">
        <v>5872102.5999999996</v>
      </c>
      <c r="H9" s="688"/>
      <c r="I9" s="586">
        <f t="shared" si="0"/>
        <v>0.10036525849916331</v>
      </c>
    </row>
    <row r="10" spans="1:9" s="583" customFormat="1">
      <c r="A10" s="584">
        <v>6</v>
      </c>
      <c r="B10" s="585" t="s">
        <v>3178</v>
      </c>
      <c r="C10" s="693">
        <v>58240105.5</v>
      </c>
      <c r="D10" s="694"/>
      <c r="E10" s="693">
        <v>815081.59</v>
      </c>
      <c r="F10" s="694"/>
      <c r="G10" s="688">
        <v>1140573.57</v>
      </c>
      <c r="H10" s="688"/>
      <c r="I10" s="586">
        <f t="shared" si="0"/>
        <v>1.9583988734361065E-2</v>
      </c>
    </row>
    <row r="11" spans="1:9">
      <c r="A11" s="587" t="s">
        <v>3182</v>
      </c>
    </row>
    <row r="12" spans="1:9">
      <c r="A12" s="587" t="s">
        <v>3185</v>
      </c>
    </row>
  </sheetData>
  <mergeCells count="24">
    <mergeCell ref="C6:D6"/>
    <mergeCell ref="G5:H5"/>
    <mergeCell ref="G6:H6"/>
    <mergeCell ref="C4:D4"/>
    <mergeCell ref="E4:F4"/>
    <mergeCell ref="G4:H4"/>
    <mergeCell ref="A1:H1"/>
    <mergeCell ref="C5:D5"/>
    <mergeCell ref="G7:H7"/>
    <mergeCell ref="G8:H8"/>
    <mergeCell ref="G9:H9"/>
    <mergeCell ref="G10:H10"/>
    <mergeCell ref="A3:B3"/>
    <mergeCell ref="A4:B4"/>
    <mergeCell ref="C7:D7"/>
    <mergeCell ref="C8:D8"/>
    <mergeCell ref="C9:D9"/>
    <mergeCell ref="C10:D10"/>
    <mergeCell ref="E5:F5"/>
    <mergeCell ref="E6:F6"/>
    <mergeCell ref="E7:F7"/>
    <mergeCell ref="E8:F8"/>
    <mergeCell ref="E9:F9"/>
    <mergeCell ref="E10:F10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I27" sqref="I27"/>
    </sheetView>
  </sheetViews>
  <sheetFormatPr defaultRowHeight="15"/>
  <cols>
    <col min="1" max="1" width="24" style="583" customWidth="1"/>
    <col min="2" max="2" width="35.7109375" style="583" customWidth="1"/>
    <col min="3" max="3" width="8.28515625" style="583" customWidth="1"/>
    <col min="4" max="5" width="9.140625" style="498"/>
  </cols>
  <sheetData>
    <row r="1" spans="1:5" ht="18.75">
      <c r="A1" s="714" t="s">
        <v>3190</v>
      </c>
      <c r="B1" s="714"/>
      <c r="C1" s="714"/>
    </row>
    <row r="2" spans="1:5">
      <c r="A2" s="707">
        <v>31892001.719999991</v>
      </c>
      <c r="B2" s="698" t="s">
        <v>3191</v>
      </c>
      <c r="C2" s="708"/>
    </row>
    <row r="3" spans="1:5">
      <c r="A3" s="707"/>
      <c r="B3" s="699" t="s">
        <v>3192</v>
      </c>
      <c r="C3" s="709"/>
    </row>
    <row r="4" spans="1:5">
      <c r="A4" s="707">
        <v>198543.17</v>
      </c>
      <c r="B4" s="718" t="s">
        <v>3201</v>
      </c>
      <c r="C4" s="722"/>
    </row>
    <row r="5" spans="1:5">
      <c r="A5" s="707">
        <v>3665531.17</v>
      </c>
      <c r="B5" s="718" t="s">
        <v>3202</v>
      </c>
      <c r="C5" s="722"/>
    </row>
    <row r="6" spans="1:5">
      <c r="A6" s="707">
        <v>3237183.32</v>
      </c>
      <c r="B6" s="697" t="s">
        <v>3203</v>
      </c>
      <c r="C6" s="710"/>
    </row>
    <row r="7" spans="1:5" ht="15.75" thickBot="1">
      <c r="A7" s="711">
        <f>A2+A4+A5+A6</f>
        <v>38993259.379999995</v>
      </c>
      <c r="B7" s="712" t="s">
        <v>3197</v>
      </c>
      <c r="C7" s="713"/>
    </row>
    <row r="9" spans="1:5" ht="15.75" thickBot="1"/>
    <row r="10" spans="1:5" ht="18.75">
      <c r="A10" s="715" t="s">
        <v>3193</v>
      </c>
      <c r="B10" s="716"/>
      <c r="C10" s="717"/>
    </row>
    <row r="11" spans="1:5">
      <c r="A11" s="720">
        <v>2039858.76</v>
      </c>
      <c r="B11" s="700" t="s">
        <v>3194</v>
      </c>
      <c r="C11" s="703"/>
    </row>
    <row r="12" spans="1:5" s="70" customFormat="1">
      <c r="A12" s="720"/>
      <c r="B12" s="699" t="s">
        <v>3196</v>
      </c>
      <c r="C12" s="709"/>
      <c r="D12" s="498"/>
      <c r="E12" s="498"/>
    </row>
    <row r="13" spans="1:5">
      <c r="A13" s="720">
        <f>5338.75+703552.57</f>
        <v>708891.32</v>
      </c>
      <c r="B13" s="702" t="s">
        <v>3200</v>
      </c>
      <c r="C13" s="704"/>
    </row>
    <row r="14" spans="1:5">
      <c r="A14" s="720">
        <v>7800</v>
      </c>
      <c r="B14" s="702" t="s">
        <v>3204</v>
      </c>
      <c r="C14" s="704"/>
    </row>
    <row r="15" spans="1:5">
      <c r="A15" s="720">
        <v>16202.44</v>
      </c>
      <c r="B15" s="702" t="s">
        <v>3205</v>
      </c>
      <c r="C15" s="704"/>
    </row>
    <row r="16" spans="1:5">
      <c r="A16" s="720">
        <v>280.5</v>
      </c>
      <c r="B16" s="702" t="s">
        <v>3206</v>
      </c>
      <c r="C16" s="704"/>
    </row>
    <row r="17" spans="1:5">
      <c r="A17" s="720">
        <v>3675.16</v>
      </c>
      <c r="B17" s="702" t="s">
        <v>3195</v>
      </c>
      <c r="C17" s="704"/>
    </row>
    <row r="18" spans="1:5">
      <c r="A18" s="720">
        <v>-18245.810000000001</v>
      </c>
      <c r="B18" s="702" t="s">
        <v>3207</v>
      </c>
      <c r="C18" s="704"/>
    </row>
    <row r="19" spans="1:5">
      <c r="A19" s="720">
        <f>A11+A13+A14+A15+A16+A17+A18</f>
        <v>2758462.37</v>
      </c>
      <c r="B19" s="701" t="s">
        <v>3198</v>
      </c>
      <c r="C19" s="721"/>
    </row>
    <row r="20" spans="1:5" s="70" customFormat="1">
      <c r="A20" s="719"/>
      <c r="B20" s="699" t="s">
        <v>3199</v>
      </c>
      <c r="C20" s="709"/>
      <c r="D20" s="498"/>
      <c r="E20" s="498"/>
    </row>
    <row r="21" spans="1:5">
      <c r="A21" s="720">
        <v>713502.54</v>
      </c>
      <c r="B21" s="702" t="s">
        <v>3200</v>
      </c>
      <c r="C21" s="704"/>
    </row>
    <row r="22" spans="1:5">
      <c r="A22" s="720">
        <v>7800</v>
      </c>
      <c r="B22" s="702" t="s">
        <v>3204</v>
      </c>
      <c r="C22" s="704"/>
    </row>
    <row r="23" spans="1:5">
      <c r="A23" s="720">
        <v>0</v>
      </c>
      <c r="B23" s="702" t="s">
        <v>3205</v>
      </c>
      <c r="C23" s="704"/>
    </row>
    <row r="24" spans="1:5">
      <c r="A24" s="720">
        <v>0</v>
      </c>
      <c r="B24" s="702" t="s">
        <v>3206</v>
      </c>
      <c r="C24" s="704"/>
    </row>
    <row r="25" spans="1:5">
      <c r="A25" s="720">
        <v>0</v>
      </c>
      <c r="B25" s="702" t="s">
        <v>3195</v>
      </c>
      <c r="C25" s="704"/>
    </row>
    <row r="26" spans="1:5">
      <c r="A26" s="720">
        <v>-14938.59</v>
      </c>
      <c r="B26" s="702" t="s">
        <v>3207</v>
      </c>
      <c r="C26" s="704"/>
    </row>
    <row r="27" spans="1:5" ht="15.75" thickBot="1">
      <c r="A27" s="723">
        <f>A19+A21+A22+A23+A24+A25+A26</f>
        <v>3464826.3200000003</v>
      </c>
      <c r="B27" s="705" t="s">
        <v>3198</v>
      </c>
      <c r="C27" s="706"/>
    </row>
  </sheetData>
  <mergeCells count="25">
    <mergeCell ref="B4:C4"/>
    <mergeCell ref="B5:C5"/>
    <mergeCell ref="B6:C6"/>
    <mergeCell ref="B7:C7"/>
    <mergeCell ref="A10:C10"/>
    <mergeCell ref="B2:C2"/>
    <mergeCell ref="B3:C3"/>
    <mergeCell ref="B19:C19"/>
    <mergeCell ref="B24:C24"/>
    <mergeCell ref="B20:C20"/>
    <mergeCell ref="B23:C23"/>
    <mergeCell ref="B11:C11"/>
    <mergeCell ref="B25:C25"/>
    <mergeCell ref="B26:C26"/>
    <mergeCell ref="B27:C27"/>
    <mergeCell ref="B12:C12"/>
    <mergeCell ref="B16:C16"/>
    <mergeCell ref="B17:C17"/>
    <mergeCell ref="B18:C18"/>
    <mergeCell ref="B21:C21"/>
    <mergeCell ref="B22:C22"/>
    <mergeCell ref="B13:C13"/>
    <mergeCell ref="B14:C14"/>
    <mergeCell ref="B15:C15"/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L173"/>
  <sheetViews>
    <sheetView topLeftCell="AB1" zoomScale="75" zoomScaleNormal="75" workbookViewId="0">
      <pane ySplit="7" topLeftCell="A107" activePane="bottomLeft" state="frozen"/>
      <selection pane="bottomLeft" activeCell="AK118" sqref="AK118"/>
    </sheetView>
  </sheetViews>
  <sheetFormatPr defaultColWidth="9.140625" defaultRowHeight="15"/>
  <cols>
    <col min="1" max="1" width="12.85546875" style="70" customWidth="1"/>
    <col min="2" max="2" width="5.140625" style="1" customWidth="1"/>
    <col min="3" max="3" width="27" style="2" customWidth="1"/>
    <col min="4" max="4" width="18.42578125" style="341" customWidth="1"/>
    <col min="5" max="6" width="18.42578125" style="336" customWidth="1"/>
    <col min="7" max="7" width="47" style="336" customWidth="1"/>
    <col min="8" max="8" width="38.85546875" style="336" customWidth="1"/>
    <col min="9" max="10" width="19.140625" style="337" customWidth="1"/>
    <col min="11" max="11" width="18.140625" style="336" customWidth="1"/>
    <col min="12" max="12" width="16.42578125" style="336" customWidth="1"/>
    <col min="13" max="14" width="20.7109375" style="328" customWidth="1"/>
    <col min="15" max="19" width="20.7109375" style="163" customWidth="1"/>
    <col min="20" max="21" width="20.7109375" style="330" customWidth="1"/>
    <col min="22" max="31" width="20.7109375" style="163" customWidth="1"/>
    <col min="32" max="32" width="18.42578125" style="163" customWidth="1"/>
    <col min="33" max="42" width="20.7109375" style="163" customWidth="1"/>
    <col min="43" max="43" width="19.7109375" style="163" customWidth="1"/>
    <col min="44" max="44" width="19.42578125" style="163" customWidth="1"/>
    <col min="45" max="58" width="8.42578125" style="163"/>
    <col min="59" max="974" width="8.42578125" style="1"/>
  </cols>
  <sheetData>
    <row r="1" spans="1:58" ht="15" customHeight="1">
      <c r="B1" s="3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162"/>
      <c r="N1" s="162"/>
      <c r="O1" s="662"/>
      <c r="P1" s="662"/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2"/>
      <c r="AE1" s="662"/>
      <c r="AF1" s="662"/>
      <c r="AG1" s="662"/>
      <c r="AH1" s="662"/>
      <c r="AI1" s="662"/>
      <c r="AJ1" s="662"/>
      <c r="AK1" s="662"/>
      <c r="AL1" s="662"/>
      <c r="AM1" s="662"/>
      <c r="AN1" s="662"/>
      <c r="AO1" s="662"/>
      <c r="AP1" s="662"/>
    </row>
    <row r="2" spans="1:58" ht="15" customHeight="1">
      <c r="B2" s="4"/>
      <c r="C2" s="5"/>
      <c r="D2" s="642" t="s">
        <v>0</v>
      </c>
      <c r="E2" s="642"/>
      <c r="F2" s="642"/>
      <c r="G2" s="642"/>
      <c r="H2" s="642"/>
      <c r="I2" s="642"/>
      <c r="J2" s="642"/>
      <c r="K2" s="642"/>
      <c r="L2" s="642"/>
      <c r="M2" s="164"/>
      <c r="N2" s="164"/>
      <c r="O2" s="642"/>
      <c r="P2" s="642"/>
      <c r="Q2" s="642"/>
      <c r="R2" s="642"/>
      <c r="S2" s="642"/>
      <c r="T2" s="642"/>
      <c r="U2" s="642"/>
      <c r="V2" s="642"/>
      <c r="W2" s="642"/>
      <c r="X2" s="642"/>
      <c r="Y2" s="642"/>
      <c r="Z2" s="642"/>
      <c r="AA2" s="642"/>
      <c r="AB2" s="642"/>
      <c r="AC2" s="642"/>
      <c r="AD2" s="642"/>
      <c r="AE2" s="642"/>
      <c r="AF2" s="440"/>
      <c r="AG2" s="165"/>
      <c r="AH2" s="165"/>
      <c r="AI2" s="165"/>
      <c r="AJ2" s="165"/>
      <c r="AK2" s="165"/>
      <c r="AL2" s="165"/>
      <c r="AM2" s="165"/>
      <c r="AN2" s="165"/>
      <c r="AO2" s="165"/>
      <c r="AP2" s="165"/>
    </row>
    <row r="3" spans="1:58" ht="15" customHeight="1">
      <c r="B3" s="6"/>
      <c r="C3" s="7"/>
      <c r="D3" s="643" t="s">
        <v>266</v>
      </c>
      <c r="E3" s="643"/>
      <c r="F3" s="643"/>
      <c r="G3" s="643"/>
      <c r="H3" s="643"/>
      <c r="I3" s="643"/>
      <c r="J3" s="643"/>
      <c r="K3" s="643"/>
      <c r="L3" s="643"/>
      <c r="M3" s="166"/>
      <c r="N3" s="166"/>
      <c r="O3" s="643"/>
      <c r="P3" s="643"/>
      <c r="Q3" s="643"/>
      <c r="R3" s="643"/>
      <c r="S3" s="643"/>
      <c r="T3" s="643"/>
      <c r="U3" s="643"/>
      <c r="V3" s="643"/>
      <c r="W3" s="643"/>
      <c r="X3" s="643"/>
      <c r="Y3" s="643"/>
      <c r="Z3" s="643"/>
      <c r="AA3" s="643"/>
      <c r="AB3" s="643"/>
      <c r="AC3" s="643"/>
      <c r="AD3" s="643"/>
      <c r="AE3" s="643"/>
      <c r="AF3" s="441"/>
      <c r="AG3" s="167"/>
      <c r="AH3" s="167"/>
      <c r="AI3" s="167"/>
      <c r="AJ3" s="167"/>
      <c r="AK3" s="167"/>
      <c r="AL3" s="167"/>
      <c r="AM3" s="167"/>
      <c r="AN3" s="167"/>
      <c r="AO3" s="167"/>
      <c r="AP3" s="167"/>
    </row>
    <row r="4" spans="1:58" ht="15" customHeight="1">
      <c r="B4" s="644" t="s">
        <v>3151</v>
      </c>
      <c r="C4" s="644"/>
      <c r="D4" s="644"/>
      <c r="E4" s="644"/>
      <c r="F4" s="644"/>
      <c r="G4" s="644"/>
      <c r="H4" s="644"/>
      <c r="I4" s="644"/>
      <c r="J4" s="644"/>
      <c r="K4" s="644"/>
      <c r="L4" s="644"/>
      <c r="M4" s="162"/>
      <c r="N4" s="162"/>
      <c r="O4" s="662"/>
      <c r="P4" s="662"/>
      <c r="Q4" s="662"/>
      <c r="R4" s="662"/>
      <c r="S4" s="662"/>
      <c r="T4" s="662"/>
      <c r="U4" s="662"/>
      <c r="V4" s="662"/>
      <c r="W4" s="662"/>
      <c r="X4" s="662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</row>
    <row r="5" spans="1:58" s="9" customFormat="1" ht="32.25" customHeight="1">
      <c r="A5" s="103"/>
      <c r="B5" s="645" t="s">
        <v>180</v>
      </c>
      <c r="C5" s="646" t="s">
        <v>1</v>
      </c>
      <c r="D5" s="638" t="s">
        <v>2</v>
      </c>
      <c r="E5" s="638" t="s">
        <v>278</v>
      </c>
      <c r="F5" s="638" t="s">
        <v>277</v>
      </c>
      <c r="G5" s="647" t="s">
        <v>3</v>
      </c>
      <c r="H5" s="648" t="s">
        <v>4</v>
      </c>
      <c r="I5" s="649" t="s">
        <v>5</v>
      </c>
      <c r="J5" s="649" t="s">
        <v>302</v>
      </c>
      <c r="K5" s="169" t="s">
        <v>6</v>
      </c>
      <c r="L5" s="651" t="s">
        <v>7</v>
      </c>
      <c r="M5" s="638" t="s">
        <v>280</v>
      </c>
      <c r="N5" s="638" t="s">
        <v>281</v>
      </c>
      <c r="O5" s="640" t="s">
        <v>317</v>
      </c>
      <c r="P5" s="649" t="s">
        <v>305</v>
      </c>
      <c r="Q5" s="652" t="s">
        <v>564</v>
      </c>
      <c r="R5" s="345" t="s">
        <v>562</v>
      </c>
      <c r="S5" s="640" t="s">
        <v>244</v>
      </c>
      <c r="T5" s="640" t="s">
        <v>245</v>
      </c>
      <c r="U5" s="640" t="s">
        <v>246</v>
      </c>
      <c r="V5" s="640" t="s">
        <v>247</v>
      </c>
      <c r="W5" s="640" t="s">
        <v>248</v>
      </c>
      <c r="X5" s="640" t="s">
        <v>249</v>
      </c>
      <c r="Y5" s="640" t="s">
        <v>250</v>
      </c>
      <c r="Z5" s="640" t="s">
        <v>251</v>
      </c>
      <c r="AA5" s="649" t="s">
        <v>843</v>
      </c>
      <c r="AB5" s="640" t="s">
        <v>252</v>
      </c>
      <c r="AC5" s="640" t="s">
        <v>253</v>
      </c>
      <c r="AD5" s="640" t="s">
        <v>254</v>
      </c>
      <c r="AE5" s="640" t="s">
        <v>255</v>
      </c>
      <c r="AF5" s="471" t="s">
        <v>1728</v>
      </c>
      <c r="AG5" s="640" t="s">
        <v>256</v>
      </c>
      <c r="AH5" s="640" t="s">
        <v>257</v>
      </c>
      <c r="AI5" s="640" t="s">
        <v>258</v>
      </c>
      <c r="AJ5" s="640" t="s">
        <v>259</v>
      </c>
      <c r="AK5" s="640" t="s">
        <v>260</v>
      </c>
      <c r="AL5" s="640" t="s">
        <v>261</v>
      </c>
      <c r="AM5" s="640" t="s">
        <v>262</v>
      </c>
      <c r="AN5" s="640" t="s">
        <v>263</v>
      </c>
      <c r="AO5" s="640" t="s">
        <v>264</v>
      </c>
      <c r="AP5" s="640" t="s">
        <v>265</v>
      </c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</row>
    <row r="6" spans="1:58" s="9" customFormat="1" ht="33" customHeight="1">
      <c r="A6" s="103" t="s">
        <v>208</v>
      </c>
      <c r="B6" s="645"/>
      <c r="C6" s="646"/>
      <c r="D6" s="639"/>
      <c r="E6" s="639"/>
      <c r="F6" s="639"/>
      <c r="G6" s="647"/>
      <c r="H6" s="648"/>
      <c r="I6" s="650"/>
      <c r="J6" s="650"/>
      <c r="K6" s="171" t="s">
        <v>205</v>
      </c>
      <c r="L6" s="651"/>
      <c r="M6" s="639"/>
      <c r="N6" s="639"/>
      <c r="O6" s="640"/>
      <c r="P6" s="650"/>
      <c r="Q6" s="653"/>
      <c r="R6" s="346">
        <v>2022</v>
      </c>
      <c r="S6" s="640"/>
      <c r="T6" s="640"/>
      <c r="U6" s="640"/>
      <c r="V6" s="640"/>
      <c r="W6" s="640"/>
      <c r="X6" s="640"/>
      <c r="Y6" s="640"/>
      <c r="Z6" s="640"/>
      <c r="AA6" s="650"/>
      <c r="AB6" s="640"/>
      <c r="AC6" s="640"/>
      <c r="AD6" s="640"/>
      <c r="AE6" s="640"/>
      <c r="AF6" s="471" t="s">
        <v>1729</v>
      </c>
      <c r="AG6" s="640"/>
      <c r="AH6" s="640"/>
      <c r="AI6" s="640"/>
      <c r="AJ6" s="640"/>
      <c r="AK6" s="640"/>
      <c r="AL6" s="640"/>
      <c r="AM6" s="640"/>
      <c r="AN6" s="640"/>
      <c r="AO6" s="640"/>
      <c r="AP6" s="64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</row>
    <row r="7" spans="1:58" s="9" customFormat="1" ht="28.5" customHeight="1">
      <c r="A7" s="105">
        <v>44470</v>
      </c>
      <c r="B7" s="608" t="s">
        <v>8</v>
      </c>
      <c r="C7" s="608"/>
      <c r="D7" s="608"/>
      <c r="E7" s="608"/>
      <c r="F7" s="608"/>
      <c r="G7" s="608"/>
      <c r="H7" s="608"/>
      <c r="I7" s="172"/>
      <c r="J7" s="173"/>
      <c r="K7" s="174"/>
      <c r="L7" s="172"/>
      <c r="M7" s="175"/>
      <c r="N7" s="175"/>
      <c r="O7" s="172"/>
      <c r="P7" s="174"/>
      <c r="Q7" s="353"/>
      <c r="R7" s="353"/>
      <c r="S7" s="174"/>
      <c r="T7" s="176"/>
      <c r="U7" s="175"/>
      <c r="V7" s="172"/>
      <c r="W7" s="174"/>
      <c r="X7" s="172"/>
      <c r="Y7" s="175"/>
      <c r="Z7" s="175"/>
      <c r="AA7" s="414"/>
      <c r="AB7" s="172"/>
      <c r="AC7" s="174"/>
      <c r="AD7" s="172"/>
      <c r="AE7" s="175"/>
      <c r="AF7" s="414"/>
      <c r="AG7" s="175"/>
      <c r="AH7" s="172"/>
      <c r="AI7" s="174"/>
      <c r="AJ7" s="172"/>
      <c r="AK7" s="175"/>
      <c r="AL7" s="175"/>
      <c r="AM7" s="172"/>
      <c r="AN7" s="174"/>
      <c r="AO7" s="172"/>
      <c r="AP7" s="175"/>
      <c r="AQ7" s="391" t="s">
        <v>2701</v>
      </c>
      <c r="AR7" s="170" t="s">
        <v>2702</v>
      </c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</row>
    <row r="8" spans="1:58" s="8" customFormat="1" ht="30" customHeight="1">
      <c r="B8" s="89"/>
      <c r="C8" s="100">
        <v>6</v>
      </c>
      <c r="D8" s="429" t="s">
        <v>11</v>
      </c>
      <c r="E8" s="178"/>
      <c r="F8" s="178"/>
      <c r="G8" s="179" t="s">
        <v>12</v>
      </c>
      <c r="H8" s="180" t="s">
        <v>13</v>
      </c>
      <c r="I8" s="179" t="s">
        <v>9</v>
      </c>
      <c r="J8" s="181"/>
      <c r="K8" s="182">
        <v>44561</v>
      </c>
      <c r="L8" s="179" t="s">
        <v>236</v>
      </c>
      <c r="M8" s="161">
        <v>0</v>
      </c>
      <c r="N8" s="161">
        <v>158668.5</v>
      </c>
      <c r="O8" s="348">
        <v>158668.5</v>
      </c>
      <c r="P8" s="184">
        <f t="shared" ref="P8:P13" si="0">M8+N8-O8</f>
        <v>0</v>
      </c>
      <c r="Q8" s="184">
        <f>R8</f>
        <v>158668.5</v>
      </c>
      <c r="R8" s="532">
        <f>O8</f>
        <v>158668.5</v>
      </c>
      <c r="S8" s="161"/>
      <c r="T8" s="161"/>
      <c r="U8" s="448"/>
      <c r="V8" s="448"/>
      <c r="W8" s="448"/>
      <c r="X8" s="448"/>
      <c r="Y8" s="448"/>
      <c r="Z8" s="448"/>
      <c r="AA8" s="452"/>
      <c r="AB8" s="448"/>
      <c r="AC8" s="458"/>
      <c r="AD8" s="448"/>
      <c r="AE8" s="183"/>
      <c r="AF8" s="472"/>
      <c r="AG8" s="183"/>
      <c r="AH8" s="183"/>
      <c r="AI8" s="161"/>
      <c r="AJ8" s="161"/>
      <c r="AK8" s="161"/>
      <c r="AL8" s="357"/>
      <c r="AM8" s="566"/>
      <c r="AN8" s="566"/>
      <c r="AO8" s="161"/>
      <c r="AP8" s="161"/>
      <c r="AQ8" s="389">
        <f>S8+U8+W8+Y8+AB8+AD8+AG8+AI8+AK8+AM8+AO8</f>
        <v>0</v>
      </c>
      <c r="AR8" s="388">
        <f>T8+V8+X8+Z8+AC8+AE8+AH8+AJ8+AL8+AN8+AP8</f>
        <v>0</v>
      </c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</row>
    <row r="9" spans="1:58" s="8" customFormat="1" ht="30" customHeight="1">
      <c r="B9" s="89"/>
      <c r="C9" s="100">
        <v>6</v>
      </c>
      <c r="D9" s="429" t="s">
        <v>14</v>
      </c>
      <c r="E9" s="178"/>
      <c r="F9" s="178"/>
      <c r="G9" s="179" t="s">
        <v>15</v>
      </c>
      <c r="H9" s="180" t="s">
        <v>16</v>
      </c>
      <c r="I9" s="179" t="s">
        <v>81</v>
      </c>
      <c r="J9" s="181"/>
      <c r="K9" s="182">
        <v>44561</v>
      </c>
      <c r="L9" s="179" t="s">
        <v>236</v>
      </c>
      <c r="M9" s="161">
        <v>0</v>
      </c>
      <c r="N9" s="161">
        <v>43912.81</v>
      </c>
      <c r="O9" s="348">
        <v>43912.81</v>
      </c>
      <c r="P9" s="184">
        <f t="shared" si="0"/>
        <v>0</v>
      </c>
      <c r="Q9" s="184">
        <f>R9</f>
        <v>43912.81</v>
      </c>
      <c r="R9" s="532">
        <f>O9</f>
        <v>43912.81</v>
      </c>
      <c r="S9" s="161"/>
      <c r="T9" s="161"/>
      <c r="U9" s="448"/>
      <c r="V9" s="448"/>
      <c r="W9" s="448"/>
      <c r="X9" s="448"/>
      <c r="Y9" s="448"/>
      <c r="Z9" s="448"/>
      <c r="AA9" s="452"/>
      <c r="AB9" s="448"/>
      <c r="AC9" s="357"/>
      <c r="AD9" s="448"/>
      <c r="AE9" s="183"/>
      <c r="AF9" s="472"/>
      <c r="AG9" s="183"/>
      <c r="AH9" s="183"/>
      <c r="AI9" s="161"/>
      <c r="AJ9" s="161"/>
      <c r="AK9" s="161"/>
      <c r="AL9" s="357"/>
      <c r="AM9" s="566"/>
      <c r="AN9" s="566"/>
      <c r="AO9" s="161"/>
      <c r="AP9" s="161"/>
      <c r="AQ9" s="389">
        <f t="shared" ref="AQ9:AQ74" si="1">S9+U9+W9+Y9+AB9+AD9+AG9+AI9+AK9+AM9+AO9</f>
        <v>0</v>
      </c>
      <c r="AR9" s="388">
        <f t="shared" ref="AR9:AR74" si="2">T9+V9+X9+Z9+AC9+AE9+AH9+AJ9+AL9+AN9+AP9</f>
        <v>0</v>
      </c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</row>
    <row r="10" spans="1:58" s="12" customFormat="1" ht="30" customHeight="1">
      <c r="B10" s="90"/>
      <c r="C10" s="10" t="s">
        <v>195</v>
      </c>
      <c r="D10" s="429" t="s">
        <v>512</v>
      </c>
      <c r="E10" s="178"/>
      <c r="F10" s="178"/>
      <c r="G10" s="179" t="s">
        <v>17</v>
      </c>
      <c r="H10" s="179" t="s">
        <v>181</v>
      </c>
      <c r="I10" s="179" t="s">
        <v>9</v>
      </c>
      <c r="J10" s="181"/>
      <c r="K10" s="182">
        <v>44742</v>
      </c>
      <c r="L10" s="179" t="s">
        <v>236</v>
      </c>
      <c r="M10" s="161">
        <v>2486852</v>
      </c>
      <c r="N10" s="161">
        <v>133436</v>
      </c>
      <c r="O10" s="187"/>
      <c r="P10" s="184">
        <f t="shared" si="0"/>
        <v>2620288</v>
      </c>
      <c r="Q10" s="184"/>
      <c r="R10" s="184"/>
      <c r="S10" s="161">
        <v>175000</v>
      </c>
      <c r="T10" s="161">
        <v>46206</v>
      </c>
      <c r="U10" s="358"/>
      <c r="V10" s="445">
        <v>48654</v>
      </c>
      <c r="W10" s="358"/>
      <c r="X10" s="357">
        <v>51102</v>
      </c>
      <c r="Y10" s="358"/>
      <c r="Z10" s="357">
        <v>54774</v>
      </c>
      <c r="AA10" s="450"/>
      <c r="AB10" s="357">
        <v>525000</v>
      </c>
      <c r="AC10" s="357">
        <v>91494</v>
      </c>
      <c r="AD10" s="358"/>
      <c r="AE10" s="161">
        <v>69156</v>
      </c>
      <c r="AF10" s="473">
        <v>831486</v>
      </c>
      <c r="AG10" s="187"/>
      <c r="AH10" s="161">
        <v>78948</v>
      </c>
      <c r="AI10" s="161"/>
      <c r="AJ10" s="161">
        <v>76500</v>
      </c>
      <c r="AK10" s="161"/>
      <c r="AL10" s="357">
        <v>80784</v>
      </c>
      <c r="AM10" s="566"/>
      <c r="AN10" s="566">
        <v>124236</v>
      </c>
      <c r="AO10" s="161"/>
      <c r="AP10" s="161"/>
      <c r="AQ10" s="389">
        <f>S10+U10+W10+Y10+AB10+AD10+AG10+AI10+AK10+AM10+AO10</f>
        <v>700000</v>
      </c>
      <c r="AR10" s="388">
        <f t="shared" si="2"/>
        <v>721854</v>
      </c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</row>
    <row r="11" spans="1:58" s="12" customFormat="1" ht="30" customHeight="1">
      <c r="A11" s="12" t="s">
        <v>135</v>
      </c>
      <c r="B11" s="90"/>
      <c r="C11" s="99" t="s">
        <v>195</v>
      </c>
      <c r="D11" s="429" t="s">
        <v>18</v>
      </c>
      <c r="E11" s="191" t="s">
        <v>839</v>
      </c>
      <c r="F11" s="191"/>
      <c r="G11" s="180" t="s">
        <v>19</v>
      </c>
      <c r="H11" s="180" t="s">
        <v>20</v>
      </c>
      <c r="I11" s="179" t="s">
        <v>21</v>
      </c>
      <c r="J11" s="181"/>
      <c r="K11" s="182">
        <v>44561</v>
      </c>
      <c r="L11" s="192" t="s">
        <v>236</v>
      </c>
      <c r="M11" s="161">
        <v>30503.06</v>
      </c>
      <c r="N11" s="161">
        <v>8369045.2199999997</v>
      </c>
      <c r="O11" s="187"/>
      <c r="P11" s="184">
        <f t="shared" si="0"/>
        <v>8399548.2799999993</v>
      </c>
      <c r="Q11" s="184"/>
      <c r="R11" s="184"/>
      <c r="S11" s="161"/>
      <c r="T11" s="161"/>
      <c r="U11" s="358"/>
      <c r="V11" s="358"/>
      <c r="W11" s="358"/>
      <c r="X11" s="358"/>
      <c r="Y11" s="358"/>
      <c r="Z11" s="358"/>
      <c r="AA11" s="450"/>
      <c r="AB11" s="358"/>
      <c r="AC11" s="357"/>
      <c r="AD11" s="358"/>
      <c r="AE11" s="187"/>
      <c r="AF11" s="474"/>
      <c r="AG11" s="187"/>
      <c r="AH11" s="161"/>
      <c r="AI11" s="161">
        <v>25028.89</v>
      </c>
      <c r="AJ11" s="161"/>
      <c r="AK11" s="161"/>
      <c r="AL11" s="357"/>
      <c r="AM11" s="566"/>
      <c r="AN11" s="566"/>
      <c r="AO11" s="161"/>
      <c r="AP11" s="161"/>
      <c r="AQ11" s="389">
        <f t="shared" si="1"/>
        <v>25028.89</v>
      </c>
      <c r="AR11" s="388">
        <f t="shared" si="2"/>
        <v>0</v>
      </c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</row>
    <row r="12" spans="1:58" s="14" customFormat="1" ht="30" customHeight="1">
      <c r="B12" s="91"/>
      <c r="C12" s="13">
        <v>3</v>
      </c>
      <c r="D12" s="429" t="s">
        <v>511</v>
      </c>
      <c r="E12" s="178"/>
      <c r="F12" s="178"/>
      <c r="G12" s="179" t="s">
        <v>22</v>
      </c>
      <c r="H12" s="179" t="s">
        <v>23</v>
      </c>
      <c r="I12" s="179" t="s">
        <v>21</v>
      </c>
      <c r="J12" s="181"/>
      <c r="K12" s="193">
        <v>44561</v>
      </c>
      <c r="L12" s="179" t="s">
        <v>236</v>
      </c>
      <c r="M12" s="161">
        <v>40000</v>
      </c>
      <c r="N12" s="161">
        <v>1083500</v>
      </c>
      <c r="O12" s="194"/>
      <c r="P12" s="184">
        <f t="shared" si="0"/>
        <v>1123500</v>
      </c>
      <c r="Q12" s="184"/>
      <c r="R12" s="184"/>
      <c r="S12" s="161"/>
      <c r="T12" s="161"/>
      <c r="U12" s="448"/>
      <c r="V12" s="448"/>
      <c r="W12" s="357">
        <v>803500</v>
      </c>
      <c r="X12" s="448"/>
      <c r="Y12" s="448"/>
      <c r="Z12" s="357">
        <v>723500</v>
      </c>
      <c r="AA12" s="445"/>
      <c r="AB12" s="448"/>
      <c r="AC12" s="357"/>
      <c r="AD12" s="448"/>
      <c r="AE12" s="161">
        <v>20000</v>
      </c>
      <c r="AF12" s="473">
        <v>280000</v>
      </c>
      <c r="AG12" s="194"/>
      <c r="AH12" s="161"/>
      <c r="AI12" s="161"/>
      <c r="AJ12" s="161"/>
      <c r="AK12" s="161"/>
      <c r="AL12" s="357"/>
      <c r="AM12" s="566"/>
      <c r="AN12" s="566">
        <v>80000</v>
      </c>
      <c r="AO12" s="161"/>
      <c r="AP12" s="161"/>
      <c r="AQ12" s="389">
        <f t="shared" si="1"/>
        <v>803500</v>
      </c>
      <c r="AR12" s="388">
        <f t="shared" si="2"/>
        <v>823500</v>
      </c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</row>
    <row r="13" spans="1:58" s="14" customFormat="1" ht="30" customHeight="1">
      <c r="B13" s="573"/>
      <c r="C13" s="13">
        <v>1</v>
      </c>
      <c r="D13" s="429" t="s">
        <v>182</v>
      </c>
      <c r="E13" s="178"/>
      <c r="F13" s="178"/>
      <c r="G13" s="179" t="s">
        <v>25</v>
      </c>
      <c r="H13" s="179" t="s">
        <v>26</v>
      </c>
      <c r="I13" s="179" t="s">
        <v>21</v>
      </c>
      <c r="J13" s="181"/>
      <c r="K13" s="193">
        <v>44561</v>
      </c>
      <c r="L13" s="179" t="s">
        <v>236</v>
      </c>
      <c r="M13" s="161">
        <v>20011327.48</v>
      </c>
      <c r="N13" s="161">
        <v>4988672.5199999996</v>
      </c>
      <c r="O13" s="194"/>
      <c r="P13" s="184">
        <f t="shared" si="0"/>
        <v>25000000</v>
      </c>
      <c r="Q13" s="184"/>
      <c r="R13" s="184"/>
      <c r="S13" s="161"/>
      <c r="T13" s="161">
        <v>9977345.0399999991</v>
      </c>
      <c r="U13" s="448"/>
      <c r="V13" s="448"/>
      <c r="W13" s="448"/>
      <c r="X13" s="357">
        <v>4634281.1399999997</v>
      </c>
      <c r="Y13" s="448"/>
      <c r="Z13" s="448"/>
      <c r="AA13" s="452"/>
      <c r="AB13" s="448"/>
      <c r="AC13" s="357">
        <v>3027163.02</v>
      </c>
      <c r="AD13" s="448"/>
      <c r="AE13" s="161">
        <v>4826713.0199999996</v>
      </c>
      <c r="AF13" s="473"/>
      <c r="AG13" s="194"/>
      <c r="AH13" s="161">
        <v>2534486.2200000002</v>
      </c>
      <c r="AI13" s="161"/>
      <c r="AJ13" s="161"/>
      <c r="AK13" s="161"/>
      <c r="AL13" s="357"/>
      <c r="AM13" s="566"/>
      <c r="AN13" s="566"/>
      <c r="AO13" s="161"/>
      <c r="AP13" s="161"/>
      <c r="AQ13" s="389">
        <f t="shared" si="1"/>
        <v>0</v>
      </c>
      <c r="AR13" s="388">
        <f t="shared" si="2"/>
        <v>24999988.439999998</v>
      </c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</row>
    <row r="14" spans="1:58" s="344" customFormat="1" ht="30" customHeight="1">
      <c r="B14" s="96"/>
      <c r="C14" s="88">
        <v>3</v>
      </c>
      <c r="D14" s="410"/>
      <c r="E14" s="407" t="s">
        <v>520</v>
      </c>
      <c r="F14" s="408" t="s">
        <v>553</v>
      </c>
      <c r="G14" s="409" t="s">
        <v>548</v>
      </c>
      <c r="H14" s="377" t="s">
        <v>547</v>
      </c>
      <c r="I14" s="393"/>
      <c r="J14" s="178"/>
      <c r="K14" s="405"/>
      <c r="L14" s="222" t="s">
        <v>236</v>
      </c>
      <c r="M14" s="357"/>
      <c r="N14" s="357"/>
      <c r="O14" s="396"/>
      <c r="P14" s="395">
        <v>4000000</v>
      </c>
      <c r="Q14" s="395"/>
      <c r="R14" s="395"/>
      <c r="S14" s="161"/>
      <c r="T14" s="161"/>
      <c r="U14" s="448"/>
      <c r="V14" s="448"/>
      <c r="W14" s="448"/>
      <c r="X14" s="448"/>
      <c r="Y14" s="448"/>
      <c r="Z14" s="448"/>
      <c r="AA14" s="452"/>
      <c r="AB14" s="448"/>
      <c r="AC14" s="357"/>
      <c r="AD14" s="448"/>
      <c r="AE14" s="183"/>
      <c r="AF14" s="472"/>
      <c r="AG14" s="183"/>
      <c r="AH14" s="183"/>
      <c r="AI14" s="161"/>
      <c r="AJ14" s="161"/>
      <c r="AK14" s="161"/>
      <c r="AL14" s="357"/>
      <c r="AM14" s="566"/>
      <c r="AN14" s="566"/>
      <c r="AO14" s="161"/>
      <c r="AP14" s="161"/>
      <c r="AQ14" s="389">
        <f t="shared" si="1"/>
        <v>0</v>
      </c>
      <c r="AR14" s="388">
        <f t="shared" si="2"/>
        <v>0</v>
      </c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</row>
    <row r="15" spans="1:58" s="14" customFormat="1" ht="30" customHeight="1">
      <c r="B15" s="91"/>
      <c r="C15" s="13" t="s">
        <v>826</v>
      </c>
      <c r="D15" s="177"/>
      <c r="E15" s="413" t="s">
        <v>552</v>
      </c>
      <c r="F15" s="178" t="s">
        <v>236</v>
      </c>
      <c r="G15" s="179" t="s">
        <v>557</v>
      </c>
      <c r="H15" s="179"/>
      <c r="I15" s="179"/>
      <c r="J15" s="181"/>
      <c r="K15" s="193"/>
      <c r="L15" s="179"/>
      <c r="M15" s="161"/>
      <c r="N15" s="161"/>
      <c r="O15" s="161">
        <v>3000000</v>
      </c>
      <c r="P15" s="184">
        <f>O15</f>
        <v>3000000</v>
      </c>
      <c r="Q15" s="184"/>
      <c r="R15" s="184"/>
      <c r="S15" s="161"/>
      <c r="T15" s="161"/>
      <c r="U15" s="185"/>
      <c r="V15" s="194"/>
      <c r="W15" s="194"/>
      <c r="X15" s="194"/>
      <c r="Y15" s="194"/>
      <c r="Z15" s="194"/>
      <c r="AA15" s="459"/>
      <c r="AB15" s="194"/>
      <c r="AC15" s="161"/>
      <c r="AD15" s="194"/>
      <c r="AE15" s="194"/>
      <c r="AF15" s="475"/>
      <c r="AG15" s="194"/>
      <c r="AH15" s="194"/>
      <c r="AI15" s="161"/>
      <c r="AJ15" s="161"/>
      <c r="AK15" s="161"/>
      <c r="AL15" s="357"/>
      <c r="AM15" s="566"/>
      <c r="AN15" s="566"/>
      <c r="AO15" s="161"/>
      <c r="AP15" s="161"/>
      <c r="AQ15" s="389">
        <f t="shared" si="1"/>
        <v>0</v>
      </c>
      <c r="AR15" s="388">
        <f t="shared" si="2"/>
        <v>0</v>
      </c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</row>
    <row r="16" spans="1:58" s="12" customFormat="1" ht="30" customHeight="1">
      <c r="B16" s="609" t="s">
        <v>27</v>
      </c>
      <c r="C16" s="610"/>
      <c r="D16" s="610"/>
      <c r="E16" s="610"/>
      <c r="F16" s="610"/>
      <c r="G16" s="610"/>
      <c r="H16" s="611"/>
      <c r="I16" s="196"/>
      <c r="J16" s="197"/>
      <c r="K16" s="196"/>
      <c r="L16" s="196"/>
      <c r="M16" s="198"/>
      <c r="N16" s="198"/>
      <c r="O16" s="198"/>
      <c r="P16" s="198"/>
      <c r="Q16" s="198"/>
      <c r="R16" s="198"/>
      <c r="S16" s="198"/>
      <c r="T16" s="199"/>
      <c r="U16" s="199"/>
      <c r="V16" s="198"/>
      <c r="W16" s="198"/>
      <c r="X16" s="198"/>
      <c r="Y16" s="198"/>
      <c r="Z16" s="198"/>
      <c r="AA16" s="415"/>
      <c r="AB16" s="198"/>
      <c r="AC16" s="198"/>
      <c r="AD16" s="198"/>
      <c r="AE16" s="198"/>
      <c r="AF16" s="415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389">
        <f t="shared" si="1"/>
        <v>0</v>
      </c>
      <c r="AR16" s="388">
        <f t="shared" si="2"/>
        <v>0</v>
      </c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</row>
    <row r="17" spans="1:58" s="8" customFormat="1" ht="30" customHeight="1">
      <c r="A17" s="106" t="s">
        <v>200</v>
      </c>
      <c r="B17" s="15"/>
      <c r="C17" s="13">
        <v>2</v>
      </c>
      <c r="D17" s="429" t="s">
        <v>821</v>
      </c>
      <c r="E17" s="178" t="s">
        <v>820</v>
      </c>
      <c r="F17" s="178"/>
      <c r="G17" s="179" t="s">
        <v>28</v>
      </c>
      <c r="H17" s="200" t="s">
        <v>29</v>
      </c>
      <c r="I17" s="179" t="s">
        <v>21</v>
      </c>
      <c r="J17" s="181"/>
      <c r="K17" s="201">
        <v>44561</v>
      </c>
      <c r="L17" s="202" t="s">
        <v>236</v>
      </c>
      <c r="M17" s="161">
        <v>0</v>
      </c>
      <c r="N17" s="161">
        <v>1940000</v>
      </c>
      <c r="O17" s="183"/>
      <c r="P17" s="184">
        <f>M17+N17-O17</f>
        <v>1940000</v>
      </c>
      <c r="Q17" s="184"/>
      <c r="R17" s="184"/>
      <c r="S17" s="161"/>
      <c r="T17" s="161"/>
      <c r="U17" s="185"/>
      <c r="V17" s="183"/>
      <c r="W17" s="183"/>
      <c r="X17" s="183"/>
      <c r="Y17" s="183"/>
      <c r="Z17" s="183"/>
      <c r="AA17" s="451"/>
      <c r="AB17" s="161">
        <v>810000</v>
      </c>
      <c r="AC17" s="161"/>
      <c r="AD17" s="183"/>
      <c r="AE17" s="161">
        <v>600000</v>
      </c>
      <c r="AF17" s="473"/>
      <c r="AG17" s="183"/>
      <c r="AH17" s="161">
        <v>210000</v>
      </c>
      <c r="AI17" s="161"/>
      <c r="AJ17" s="161"/>
      <c r="AK17" s="161">
        <v>160000</v>
      </c>
      <c r="AL17" s="357">
        <v>160000</v>
      </c>
      <c r="AM17" s="566"/>
      <c r="AN17" s="566"/>
      <c r="AO17" s="161"/>
      <c r="AP17" s="161"/>
      <c r="AQ17" s="389">
        <f t="shared" si="1"/>
        <v>970000</v>
      </c>
      <c r="AR17" s="388">
        <f t="shared" si="2"/>
        <v>970000</v>
      </c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</row>
    <row r="18" spans="1:58" s="8" customFormat="1" ht="30" customHeight="1">
      <c r="B18" s="15"/>
      <c r="C18" s="13">
        <v>3</v>
      </c>
      <c r="D18" s="429" t="s">
        <v>31</v>
      </c>
      <c r="E18" s="178"/>
      <c r="F18" s="178"/>
      <c r="G18" s="179" t="s">
        <v>267</v>
      </c>
      <c r="H18" s="203" t="s">
        <v>32</v>
      </c>
      <c r="I18" s="180" t="s">
        <v>9</v>
      </c>
      <c r="J18" s="204"/>
      <c r="K18" s="205">
        <v>44561</v>
      </c>
      <c r="L18" s="179" t="s">
        <v>236</v>
      </c>
      <c r="M18" s="161">
        <v>120000</v>
      </c>
      <c r="N18" s="161">
        <v>0</v>
      </c>
      <c r="O18" s="183"/>
      <c r="P18" s="184">
        <f>M18+N18-O18</f>
        <v>120000</v>
      </c>
      <c r="Q18" s="184"/>
      <c r="R18" s="184"/>
      <c r="S18" s="161"/>
      <c r="T18" s="161">
        <v>120000</v>
      </c>
      <c r="U18" s="185"/>
      <c r="V18" s="183"/>
      <c r="W18" s="183"/>
      <c r="X18" s="183"/>
      <c r="Y18" s="183"/>
      <c r="Z18" s="183"/>
      <c r="AA18" s="451"/>
      <c r="AB18" s="183"/>
      <c r="AC18" s="161"/>
      <c r="AD18" s="183"/>
      <c r="AE18" s="183"/>
      <c r="AF18" s="472"/>
      <c r="AG18" s="183"/>
      <c r="AH18" s="183"/>
      <c r="AI18" s="161"/>
      <c r="AJ18" s="161"/>
      <c r="AK18" s="161"/>
      <c r="AL18" s="357"/>
      <c r="AM18" s="566"/>
      <c r="AN18" s="566"/>
      <c r="AO18" s="161"/>
      <c r="AP18" s="161"/>
      <c r="AQ18" s="389">
        <f t="shared" si="1"/>
        <v>0</v>
      </c>
      <c r="AR18" s="388">
        <f t="shared" si="2"/>
        <v>120000</v>
      </c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</row>
    <row r="19" spans="1:58" s="14" customFormat="1" ht="30" customHeight="1">
      <c r="B19" s="612" t="s">
        <v>33</v>
      </c>
      <c r="C19" s="612"/>
      <c r="D19" s="612"/>
      <c r="E19" s="613"/>
      <c r="F19" s="613"/>
      <c r="G19" s="612"/>
      <c r="H19" s="612"/>
      <c r="I19" s="206"/>
      <c r="J19" s="207"/>
      <c r="K19" s="208"/>
      <c r="L19" s="208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416"/>
      <c r="AB19" s="209"/>
      <c r="AC19" s="209"/>
      <c r="AD19" s="209"/>
      <c r="AE19" s="209"/>
      <c r="AF19" s="416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389">
        <f t="shared" si="1"/>
        <v>0</v>
      </c>
      <c r="AR19" s="388">
        <f t="shared" si="2"/>
        <v>0</v>
      </c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</row>
    <row r="20" spans="1:58" s="8" customFormat="1" ht="53.25" customHeight="1">
      <c r="B20" s="574"/>
      <c r="C20" s="13">
        <v>1</v>
      </c>
      <c r="D20" s="429" t="s">
        <v>34</v>
      </c>
      <c r="E20" s="178"/>
      <c r="F20" s="178"/>
      <c r="G20" s="179" t="s">
        <v>35</v>
      </c>
      <c r="H20" s="200" t="s">
        <v>36</v>
      </c>
      <c r="I20" s="180" t="s">
        <v>9</v>
      </c>
      <c r="J20" s="204"/>
      <c r="K20" s="182">
        <v>44561</v>
      </c>
      <c r="L20" s="179" t="s">
        <v>236</v>
      </c>
      <c r="M20" s="425">
        <v>3113550</v>
      </c>
      <c r="N20" s="161">
        <v>255525</v>
      </c>
      <c r="O20" s="161">
        <v>471409.8</v>
      </c>
      <c r="P20" s="184">
        <f t="shared" ref="P20:P100" si="3">M20+N20-O20</f>
        <v>2897665.2</v>
      </c>
      <c r="Q20" s="411"/>
      <c r="R20" s="184"/>
      <c r="S20" s="161"/>
      <c r="T20" s="161">
        <v>2897665.2</v>
      </c>
      <c r="U20" s="185"/>
      <c r="V20" s="183"/>
      <c r="W20" s="183"/>
      <c r="X20" s="183"/>
      <c r="Y20" s="183"/>
      <c r="Z20" s="183"/>
      <c r="AA20" s="451"/>
      <c r="AB20" s="183"/>
      <c r="AC20" s="161"/>
      <c r="AD20" s="183"/>
      <c r="AE20" s="183"/>
      <c r="AF20" s="472"/>
      <c r="AG20" s="183"/>
      <c r="AH20" s="183"/>
      <c r="AI20" s="161"/>
      <c r="AJ20" s="161"/>
      <c r="AK20" s="161"/>
      <c r="AL20" s="357"/>
      <c r="AM20" s="566"/>
      <c r="AN20" s="566"/>
      <c r="AO20" s="161"/>
      <c r="AP20" s="161"/>
      <c r="AQ20" s="389">
        <f t="shared" si="1"/>
        <v>0</v>
      </c>
      <c r="AR20" s="388">
        <f t="shared" si="2"/>
        <v>2897665.2</v>
      </c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</row>
    <row r="21" spans="1:58" s="118" customFormat="1" ht="30" customHeight="1">
      <c r="B21" s="108"/>
      <c r="C21" s="109" t="s">
        <v>202</v>
      </c>
      <c r="D21" s="430" t="s">
        <v>213</v>
      </c>
      <c r="E21" s="191"/>
      <c r="F21" s="191"/>
      <c r="G21" s="211" t="s">
        <v>214</v>
      </c>
      <c r="H21" s="212"/>
      <c r="I21" s="180" t="s">
        <v>9</v>
      </c>
      <c r="J21" s="204"/>
      <c r="K21" s="213"/>
      <c r="L21" s="181" t="s">
        <v>237</v>
      </c>
      <c r="M21" s="161">
        <v>0</v>
      </c>
      <c r="N21" s="161">
        <v>26000000</v>
      </c>
      <c r="O21" s="183"/>
      <c r="P21" s="184">
        <f t="shared" si="3"/>
        <v>26000000</v>
      </c>
      <c r="Q21" s="184"/>
      <c r="R21" s="184"/>
      <c r="S21" s="161"/>
      <c r="T21" s="161"/>
      <c r="U21" s="185"/>
      <c r="V21" s="183"/>
      <c r="W21" s="183"/>
      <c r="X21" s="183"/>
      <c r="Y21" s="183"/>
      <c r="Z21" s="183"/>
      <c r="AA21" s="451"/>
      <c r="AB21" s="183"/>
      <c r="AC21" s="161"/>
      <c r="AD21" s="183"/>
      <c r="AE21" s="183"/>
      <c r="AF21" s="472"/>
      <c r="AG21" s="183"/>
      <c r="AH21" s="183"/>
      <c r="AI21" s="161"/>
      <c r="AJ21" s="161"/>
      <c r="AK21" s="161"/>
      <c r="AL21" s="357"/>
      <c r="AM21" s="566"/>
      <c r="AN21" s="566"/>
      <c r="AO21" s="161"/>
      <c r="AP21" s="161"/>
      <c r="AQ21" s="389">
        <f t="shared" si="1"/>
        <v>0</v>
      </c>
      <c r="AR21" s="388">
        <f t="shared" si="2"/>
        <v>0</v>
      </c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</row>
    <row r="22" spans="1:58" s="16" customFormat="1" ht="30" customHeight="1">
      <c r="B22" s="614" t="s">
        <v>39</v>
      </c>
      <c r="C22" s="614"/>
      <c r="D22" s="614"/>
      <c r="E22" s="615"/>
      <c r="F22" s="615"/>
      <c r="G22" s="614"/>
      <c r="H22" s="614"/>
      <c r="I22" s="214"/>
      <c r="J22" s="215"/>
      <c r="K22" s="214"/>
      <c r="L22" s="214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417"/>
      <c r="AB22" s="216"/>
      <c r="AC22" s="216"/>
      <c r="AD22" s="216"/>
      <c r="AE22" s="216"/>
      <c r="AF22" s="47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389">
        <f t="shared" si="1"/>
        <v>0</v>
      </c>
      <c r="AR22" s="388">
        <f t="shared" si="2"/>
        <v>0</v>
      </c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</row>
    <row r="23" spans="1:58" s="12" customFormat="1" ht="30" customHeight="1">
      <c r="B23" s="92"/>
      <c r="C23" s="10" t="s">
        <v>198</v>
      </c>
      <c r="D23" s="429" t="s">
        <v>206</v>
      </c>
      <c r="E23" s="178" t="s">
        <v>321</v>
      </c>
      <c r="F23" s="178"/>
      <c r="G23" s="179" t="s">
        <v>40</v>
      </c>
      <c r="H23" s="179" t="s">
        <v>41</v>
      </c>
      <c r="I23" s="179" t="s">
        <v>42</v>
      </c>
      <c r="J23" s="181"/>
      <c r="K23" s="193">
        <v>44742</v>
      </c>
      <c r="L23" s="179" t="s">
        <v>236</v>
      </c>
      <c r="M23" s="161">
        <v>80100</v>
      </c>
      <c r="N23" s="161">
        <v>19880450</v>
      </c>
      <c r="O23" s="161">
        <v>11880450</v>
      </c>
      <c r="P23" s="184">
        <f t="shared" si="3"/>
        <v>8080100</v>
      </c>
      <c r="Q23" s="184"/>
      <c r="R23" s="184"/>
      <c r="S23" s="161">
        <v>33000</v>
      </c>
      <c r="T23" s="161">
        <v>18000</v>
      </c>
      <c r="U23" s="358"/>
      <c r="V23" s="357">
        <f>1800+35100</f>
        <v>36900</v>
      </c>
      <c r="W23" s="457">
        <v>27900</v>
      </c>
      <c r="X23" s="358"/>
      <c r="Y23" s="357">
        <v>159300</v>
      </c>
      <c r="Z23" s="357">
        <f>15900-Z24</f>
        <v>12900</v>
      </c>
      <c r="AA23" s="445"/>
      <c r="AB23" s="357">
        <v>58200</v>
      </c>
      <c r="AC23" s="357">
        <v>62100</v>
      </c>
      <c r="AD23" s="161">
        <v>111900</v>
      </c>
      <c r="AE23" s="161">
        <v>94200</v>
      </c>
      <c r="AF23" s="473"/>
      <c r="AG23" s="161">
        <v>61800</v>
      </c>
      <c r="AH23" s="161">
        <v>189300</v>
      </c>
      <c r="AI23" s="161"/>
      <c r="AJ23" s="161">
        <v>39600</v>
      </c>
      <c r="AK23" s="161"/>
      <c r="AL23" s="357">
        <v>20100</v>
      </c>
      <c r="AM23" s="566"/>
      <c r="AN23" s="566">
        <f>1500+900</f>
        <v>2400</v>
      </c>
      <c r="AO23" s="161"/>
      <c r="AP23" s="161"/>
      <c r="AQ23" s="389">
        <f t="shared" si="1"/>
        <v>452100</v>
      </c>
      <c r="AR23" s="388">
        <f t="shared" si="2"/>
        <v>475500</v>
      </c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</row>
    <row r="24" spans="1:58" s="8" customFormat="1" ht="30" customHeight="1">
      <c r="B24" s="93"/>
      <c r="C24" s="13" t="s">
        <v>198</v>
      </c>
      <c r="D24" s="429" t="s">
        <v>43</v>
      </c>
      <c r="E24" s="178"/>
      <c r="F24" s="178"/>
      <c r="G24" s="179" t="s">
        <v>44</v>
      </c>
      <c r="H24" s="218" t="s">
        <v>176</v>
      </c>
      <c r="I24" s="179" t="s">
        <v>9</v>
      </c>
      <c r="J24" s="181"/>
      <c r="K24" s="205">
        <v>44742</v>
      </c>
      <c r="L24" s="180" t="s">
        <v>236</v>
      </c>
      <c r="M24" s="161">
        <v>23100</v>
      </c>
      <c r="N24" s="161">
        <v>29962500</v>
      </c>
      <c r="O24" s="161">
        <v>2962500</v>
      </c>
      <c r="P24" s="184">
        <f t="shared" si="3"/>
        <v>27023100</v>
      </c>
      <c r="Q24" s="184"/>
      <c r="R24" s="184"/>
      <c r="S24" s="161">
        <v>24000</v>
      </c>
      <c r="T24" s="161"/>
      <c r="U24" s="448"/>
      <c r="V24" s="357">
        <v>23100</v>
      </c>
      <c r="W24" s="357">
        <v>16800</v>
      </c>
      <c r="X24" s="448"/>
      <c r="Y24" s="357">
        <v>95700</v>
      </c>
      <c r="Z24" s="357">
        <v>3000</v>
      </c>
      <c r="AA24" s="452"/>
      <c r="AB24" s="357">
        <v>61500</v>
      </c>
      <c r="AC24" s="357">
        <f>13500+2700+900+300</f>
        <v>17400</v>
      </c>
      <c r="AD24" s="161">
        <v>39600</v>
      </c>
      <c r="AE24" s="161">
        <v>24000</v>
      </c>
      <c r="AF24" s="473"/>
      <c r="AG24" s="161">
        <v>169800</v>
      </c>
      <c r="AH24" s="161">
        <v>92100</v>
      </c>
      <c r="AI24" s="161">
        <f>4800+6600</f>
        <v>11400</v>
      </c>
      <c r="AJ24" s="161">
        <v>21600</v>
      </c>
      <c r="AK24" s="161"/>
      <c r="AL24" s="357">
        <v>5700</v>
      </c>
      <c r="AM24" s="566"/>
      <c r="AN24" s="566">
        <v>3900</v>
      </c>
      <c r="AO24" s="161"/>
      <c r="AP24" s="161"/>
      <c r="AQ24" s="389">
        <f t="shared" si="1"/>
        <v>418800</v>
      </c>
      <c r="AR24" s="388">
        <f t="shared" si="2"/>
        <v>190800</v>
      </c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</row>
    <row r="25" spans="1:58" s="8" customFormat="1" ht="30" customHeight="1">
      <c r="A25" s="12"/>
      <c r="B25" s="94"/>
      <c r="C25" s="578" t="s">
        <v>198</v>
      </c>
      <c r="D25" s="429" t="s">
        <v>187</v>
      </c>
      <c r="E25" s="178"/>
      <c r="F25" s="178"/>
      <c r="G25" s="347" t="s">
        <v>188</v>
      </c>
      <c r="H25" s="179"/>
      <c r="I25" s="179" t="s">
        <v>9</v>
      </c>
      <c r="J25" s="181"/>
      <c r="K25" s="201">
        <v>44561</v>
      </c>
      <c r="L25" s="180" t="s">
        <v>236</v>
      </c>
      <c r="M25" s="161">
        <v>2401831.6800000002</v>
      </c>
      <c r="N25" s="161">
        <v>4307.3799999998882</v>
      </c>
      <c r="O25" s="183"/>
      <c r="P25" s="184">
        <f t="shared" si="3"/>
        <v>2406139.06</v>
      </c>
      <c r="Q25" s="184"/>
      <c r="R25" s="184"/>
      <c r="S25" s="161"/>
      <c r="T25" s="161"/>
      <c r="U25" s="448"/>
      <c r="V25" s="448"/>
      <c r="W25" s="448"/>
      <c r="X25" s="448"/>
      <c r="Y25" s="448"/>
      <c r="Z25" s="448"/>
      <c r="AA25" s="452"/>
      <c r="AB25" s="448"/>
      <c r="AC25" s="357">
        <v>1632493.02</v>
      </c>
      <c r="AD25" s="448"/>
      <c r="AE25" s="161">
        <v>642914.79</v>
      </c>
      <c r="AF25" s="473">
        <v>4307.38</v>
      </c>
      <c r="AG25" s="183"/>
      <c r="AH25" s="183"/>
      <c r="AI25" s="161"/>
      <c r="AJ25" s="161"/>
      <c r="AK25" s="161"/>
      <c r="AL25" s="357"/>
      <c r="AM25" s="566"/>
      <c r="AN25" s="566"/>
      <c r="AO25" s="161"/>
      <c r="AP25" s="161"/>
      <c r="AQ25" s="389">
        <f t="shared" si="1"/>
        <v>0</v>
      </c>
      <c r="AR25" s="388">
        <f t="shared" si="2"/>
        <v>2275407.81</v>
      </c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</row>
    <row r="26" spans="1:58" s="12" customFormat="1" ht="30" customHeight="1">
      <c r="B26" s="617" t="s">
        <v>45</v>
      </c>
      <c r="C26" s="617"/>
      <c r="D26" s="617"/>
      <c r="E26" s="618"/>
      <c r="F26" s="618"/>
      <c r="G26" s="617"/>
      <c r="H26" s="617"/>
      <c r="I26" s="219"/>
      <c r="J26" s="220"/>
      <c r="K26" s="219"/>
      <c r="L26" s="219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418"/>
      <c r="AB26" s="221"/>
      <c r="AC26" s="221"/>
      <c r="AD26" s="221"/>
      <c r="AE26" s="221"/>
      <c r="AF26" s="418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389">
        <f t="shared" si="1"/>
        <v>0</v>
      </c>
      <c r="AR26" s="388">
        <f t="shared" si="2"/>
        <v>0</v>
      </c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</row>
    <row r="27" spans="1:58" s="8" customFormat="1" ht="30" customHeight="1">
      <c r="B27" s="575"/>
      <c r="C27" s="88">
        <v>1</v>
      </c>
      <c r="D27" s="619" t="s">
        <v>315</v>
      </c>
      <c r="E27" s="659" t="s">
        <v>316</v>
      </c>
      <c r="F27" s="222" t="s">
        <v>216</v>
      </c>
      <c r="G27" s="223" t="s">
        <v>289</v>
      </c>
      <c r="H27" s="224" t="s">
        <v>282</v>
      </c>
      <c r="I27" s="632" t="s">
        <v>9</v>
      </c>
      <c r="J27" s="225" t="s">
        <v>306</v>
      </c>
      <c r="K27" s="654">
        <v>44742</v>
      </c>
      <c r="L27" s="224" t="s">
        <v>237</v>
      </c>
      <c r="M27" s="226">
        <v>1688367.96</v>
      </c>
      <c r="N27" s="227">
        <f>1697754.79-289046.19</f>
        <v>1408708.6</v>
      </c>
      <c r="O27" s="228"/>
      <c r="P27" s="227">
        <f t="shared" si="3"/>
        <v>3097076.56</v>
      </c>
      <c r="Q27" s="395"/>
      <c r="R27" s="395"/>
      <c r="S27" s="161"/>
      <c r="T27" s="161">
        <v>2127780.83</v>
      </c>
      <c r="U27" s="161">
        <v>488719.42</v>
      </c>
      <c r="V27" s="183"/>
      <c r="W27" s="183"/>
      <c r="X27" s="183"/>
      <c r="Y27" s="183"/>
      <c r="Z27" s="183"/>
      <c r="AA27" s="451"/>
      <c r="AB27" s="183"/>
      <c r="AC27" s="161">
        <v>488719.42</v>
      </c>
      <c r="AD27" s="234"/>
      <c r="AE27" s="161"/>
      <c r="AF27" s="473"/>
      <c r="AG27" s="234"/>
      <c r="AH27" s="161"/>
      <c r="AI27" s="161"/>
      <c r="AJ27" s="161"/>
      <c r="AK27" s="161"/>
      <c r="AL27" s="357"/>
      <c r="AM27" s="566"/>
      <c r="AN27" s="566"/>
      <c r="AO27" s="161"/>
      <c r="AP27" s="161"/>
      <c r="AQ27" s="389">
        <f t="shared" si="1"/>
        <v>488719.42</v>
      </c>
      <c r="AR27" s="388">
        <f t="shared" si="2"/>
        <v>2616500.25</v>
      </c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</row>
    <row r="28" spans="1:58" s="8" customFormat="1" ht="30" customHeight="1">
      <c r="B28" s="575"/>
      <c r="C28" s="88">
        <v>1</v>
      </c>
      <c r="D28" s="619"/>
      <c r="E28" s="660"/>
      <c r="F28" s="222"/>
      <c r="G28" s="223" t="s">
        <v>290</v>
      </c>
      <c r="H28" s="224" t="s">
        <v>282</v>
      </c>
      <c r="I28" s="633"/>
      <c r="J28" s="229" t="s">
        <v>307</v>
      </c>
      <c r="K28" s="655"/>
      <c r="L28" s="224" t="s">
        <v>237</v>
      </c>
      <c r="M28" s="226">
        <v>3465500.68</v>
      </c>
      <c r="N28" s="226">
        <f>659022.4-221146.9</f>
        <v>437875.5</v>
      </c>
      <c r="O28" s="228"/>
      <c r="P28" s="227">
        <f t="shared" si="3"/>
        <v>3903376.18</v>
      </c>
      <c r="Q28" s="460"/>
      <c r="R28" s="460"/>
      <c r="S28" s="230"/>
      <c r="T28" s="161">
        <v>3465500.68</v>
      </c>
      <c r="U28" s="161">
        <v>394492.22</v>
      </c>
      <c r="V28" s="183"/>
      <c r="W28" s="183"/>
      <c r="X28" s="183"/>
      <c r="Y28" s="183"/>
      <c r="Z28" s="183"/>
      <c r="AA28" s="451"/>
      <c r="AB28" s="183"/>
      <c r="AC28" s="161">
        <v>394492.22</v>
      </c>
      <c r="AD28" s="235"/>
      <c r="AE28" s="183"/>
      <c r="AF28" s="472"/>
      <c r="AG28" s="235"/>
      <c r="AH28" s="183"/>
      <c r="AI28" s="161"/>
      <c r="AJ28" s="161"/>
      <c r="AK28" s="161"/>
      <c r="AL28" s="357"/>
      <c r="AM28" s="566"/>
      <c r="AN28" s="566"/>
      <c r="AO28" s="161"/>
      <c r="AP28" s="161"/>
      <c r="AQ28" s="389">
        <f t="shared" si="1"/>
        <v>394492.22</v>
      </c>
      <c r="AR28" s="388">
        <f t="shared" si="2"/>
        <v>3859992.9000000004</v>
      </c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</row>
    <row r="29" spans="1:58" s="8" customFormat="1" ht="30" customHeight="1">
      <c r="B29" s="575"/>
      <c r="C29" s="88">
        <v>1</v>
      </c>
      <c r="D29" s="619"/>
      <c r="E29" s="660"/>
      <c r="F29" s="222"/>
      <c r="G29" s="231" t="s">
        <v>291</v>
      </c>
      <c r="H29" s="232" t="s">
        <v>283</v>
      </c>
      <c r="I29" s="656" t="s">
        <v>9</v>
      </c>
      <c r="J29" s="233" t="s">
        <v>308</v>
      </c>
      <c r="K29" s="676">
        <v>44742</v>
      </c>
      <c r="L29" s="232" t="s">
        <v>237</v>
      </c>
      <c r="M29" s="234">
        <v>0</v>
      </c>
      <c r="N29" s="234">
        <v>2292574.42</v>
      </c>
      <c r="O29" s="235"/>
      <c r="P29" s="236">
        <f t="shared" si="3"/>
        <v>2292574.42</v>
      </c>
      <c r="Q29" s="395"/>
      <c r="R29" s="395"/>
      <c r="S29" s="161"/>
      <c r="T29" s="161"/>
      <c r="U29" s="185"/>
      <c r="V29" s="183"/>
      <c r="W29" s="183"/>
      <c r="X29" s="183"/>
      <c r="Y29" s="183"/>
      <c r="Z29" s="183"/>
      <c r="AA29" s="451"/>
      <c r="AB29" s="183"/>
      <c r="AC29" s="161"/>
      <c r="AD29" s="235"/>
      <c r="AE29" s="183"/>
      <c r="AF29" s="472"/>
      <c r="AG29" s="555">
        <v>474147.84000000003</v>
      </c>
      <c r="AH29" s="183"/>
      <c r="AI29" s="161"/>
      <c r="AJ29" s="161">
        <v>175437.14</v>
      </c>
      <c r="AK29" s="161"/>
      <c r="AL29" s="357"/>
      <c r="AM29" s="566"/>
      <c r="AN29" s="566"/>
      <c r="AO29" s="161"/>
      <c r="AP29" s="161"/>
      <c r="AQ29" s="389">
        <f t="shared" si="1"/>
        <v>474147.84000000003</v>
      </c>
      <c r="AR29" s="388">
        <f t="shared" si="2"/>
        <v>175437.14</v>
      </c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</row>
    <row r="30" spans="1:58" s="8" customFormat="1" ht="30" customHeight="1">
      <c r="B30" s="96"/>
      <c r="C30" s="88">
        <v>3</v>
      </c>
      <c r="D30" s="619"/>
      <c r="E30" s="660"/>
      <c r="F30" s="222"/>
      <c r="G30" s="231" t="s">
        <v>292</v>
      </c>
      <c r="H30" s="232" t="s">
        <v>283</v>
      </c>
      <c r="I30" s="658"/>
      <c r="J30" s="233" t="s">
        <v>303</v>
      </c>
      <c r="K30" s="677"/>
      <c r="L30" s="232" t="s">
        <v>237</v>
      </c>
      <c r="M30" s="234">
        <v>0</v>
      </c>
      <c r="N30" s="234">
        <v>599814.84</v>
      </c>
      <c r="O30" s="235"/>
      <c r="P30" s="236">
        <f t="shared" si="3"/>
        <v>599814.84</v>
      </c>
      <c r="Q30" s="395"/>
      <c r="R30" s="395"/>
      <c r="S30" s="161"/>
      <c r="T30" s="161"/>
      <c r="U30" s="185"/>
      <c r="V30" s="183"/>
      <c r="W30" s="183"/>
      <c r="X30" s="183"/>
      <c r="Y30" s="183"/>
      <c r="Z30" s="183"/>
      <c r="AA30" s="451"/>
      <c r="AB30" s="161">
        <v>199800</v>
      </c>
      <c r="AC30" s="161"/>
      <c r="AD30" s="555"/>
      <c r="AE30" s="161">
        <v>199853.16</v>
      </c>
      <c r="AF30" s="472"/>
      <c r="AG30" s="555">
        <v>200000</v>
      </c>
      <c r="AH30" s="183"/>
      <c r="AI30" s="161"/>
      <c r="AJ30" s="161"/>
      <c r="AK30" s="161"/>
      <c r="AL30" s="357">
        <v>200000</v>
      </c>
      <c r="AM30" s="566"/>
      <c r="AN30" s="566"/>
      <c r="AO30" s="161"/>
      <c r="AP30" s="161"/>
      <c r="AQ30" s="389">
        <f t="shared" si="1"/>
        <v>399800</v>
      </c>
      <c r="AR30" s="388">
        <f t="shared" si="2"/>
        <v>399853.16000000003</v>
      </c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</row>
    <row r="31" spans="1:58" s="8" customFormat="1" ht="30" customHeight="1">
      <c r="B31" s="96"/>
      <c r="C31" s="88">
        <v>3</v>
      </c>
      <c r="D31" s="619"/>
      <c r="E31" s="660"/>
      <c r="F31" s="222"/>
      <c r="G31" s="237" t="s">
        <v>293</v>
      </c>
      <c r="H31" s="629" t="s">
        <v>284</v>
      </c>
      <c r="I31" s="632" t="s">
        <v>9</v>
      </c>
      <c r="J31" s="238"/>
      <c r="K31" s="654">
        <v>44742</v>
      </c>
      <c r="L31" s="629" t="s">
        <v>237</v>
      </c>
      <c r="M31" s="239">
        <v>0</v>
      </c>
      <c r="N31" s="240">
        <v>13000000</v>
      </c>
      <c r="O31" s="241"/>
      <c r="P31" s="242">
        <f t="shared" si="3"/>
        <v>13000000</v>
      </c>
      <c r="Q31" s="401"/>
      <c r="R31" s="401"/>
      <c r="S31" s="161"/>
      <c r="T31" s="161"/>
      <c r="U31" s="185"/>
      <c r="V31" s="183"/>
      <c r="W31" s="183"/>
      <c r="X31" s="183"/>
      <c r="Y31" s="183"/>
      <c r="Z31" s="183"/>
      <c r="AA31" s="451"/>
      <c r="AB31" s="183"/>
      <c r="AC31" s="161"/>
      <c r="AD31" s="555">
        <v>514821.92</v>
      </c>
      <c r="AE31" s="183"/>
      <c r="AF31" s="472"/>
      <c r="AG31" s="555">
        <f>2356419+200000</f>
        <v>2556419</v>
      </c>
      <c r="AH31" s="161">
        <v>514821.92</v>
      </c>
      <c r="AI31" s="161">
        <f>1772492.99-661259.13</f>
        <v>1111233.8599999999</v>
      </c>
      <c r="AJ31" s="161">
        <v>1397799.65</v>
      </c>
      <c r="AK31" s="161">
        <v>1122878.53</v>
      </c>
      <c r="AL31" s="357">
        <v>2069508.21</v>
      </c>
      <c r="AM31" s="566">
        <v>157547.16</v>
      </c>
      <c r="AN31" s="566">
        <v>977952.37</v>
      </c>
      <c r="AO31" s="161"/>
      <c r="AP31" s="161"/>
      <c r="AQ31" s="389">
        <f t="shared" si="1"/>
        <v>5462900.4699999997</v>
      </c>
      <c r="AR31" s="388">
        <f t="shared" si="2"/>
        <v>4960082.1499999994</v>
      </c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</row>
    <row r="32" spans="1:58" s="8" customFormat="1" ht="30" customHeight="1">
      <c r="B32" s="96"/>
      <c r="C32" s="88" t="s">
        <v>195</v>
      </c>
      <c r="D32" s="619"/>
      <c r="E32" s="660"/>
      <c r="F32" s="222"/>
      <c r="G32" s="223" t="s">
        <v>294</v>
      </c>
      <c r="H32" s="630"/>
      <c r="I32" s="633"/>
      <c r="J32" s="243"/>
      <c r="K32" s="655"/>
      <c r="L32" s="630"/>
      <c r="M32" s="244">
        <v>0</v>
      </c>
      <c r="N32" s="245">
        <v>13000000</v>
      </c>
      <c r="O32" s="246"/>
      <c r="P32" s="247">
        <v>13000000</v>
      </c>
      <c r="Q32" s="404"/>
      <c r="R32" s="404"/>
      <c r="S32" s="161"/>
      <c r="T32" s="161"/>
      <c r="U32" s="185"/>
      <c r="V32" s="183"/>
      <c r="W32" s="183"/>
      <c r="X32" s="183"/>
      <c r="Y32" s="183"/>
      <c r="Z32" s="183"/>
      <c r="AA32" s="451"/>
      <c r="AB32" s="183"/>
      <c r="AC32" s="161"/>
      <c r="AD32" s="555">
        <v>1978898.04</v>
      </c>
      <c r="AE32" s="161">
        <v>279997.74</v>
      </c>
      <c r="AF32" s="472"/>
      <c r="AG32" s="555">
        <f>4714113.58+192367.1</f>
        <v>4906480.68</v>
      </c>
      <c r="AH32" s="161">
        <v>1286586.8700000001</v>
      </c>
      <c r="AI32" s="161">
        <f>3202325.52-1214145-709577.31</f>
        <v>1278603.21</v>
      </c>
      <c r="AJ32" s="161">
        <v>2371127.86</v>
      </c>
      <c r="AK32" s="161">
        <v>1369763.98</v>
      </c>
      <c r="AL32" s="357">
        <v>1168731.06</v>
      </c>
      <c r="AM32" s="566">
        <v>3312079.42</v>
      </c>
      <c r="AN32" s="566">
        <v>1630474.77</v>
      </c>
      <c r="AO32" s="161"/>
      <c r="AP32" s="161"/>
      <c r="AQ32" s="389">
        <f t="shared" si="1"/>
        <v>12845825.33</v>
      </c>
      <c r="AR32" s="388">
        <f t="shared" si="2"/>
        <v>6736918.2999999989</v>
      </c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</row>
    <row r="33" spans="1:58" s="8" customFormat="1" ht="30" customHeight="1">
      <c r="B33" s="96"/>
      <c r="C33" s="88" t="s">
        <v>197</v>
      </c>
      <c r="D33" s="619"/>
      <c r="E33" s="660"/>
      <c r="F33" s="248"/>
      <c r="G33" s="231" t="s">
        <v>295</v>
      </c>
      <c r="H33" s="232" t="s">
        <v>285</v>
      </c>
      <c r="I33" s="656" t="s">
        <v>9</v>
      </c>
      <c r="J33" s="233" t="s">
        <v>309</v>
      </c>
      <c r="K33" s="249">
        <v>44742</v>
      </c>
      <c r="L33" s="232" t="s">
        <v>237</v>
      </c>
      <c r="M33" s="234">
        <v>0</v>
      </c>
      <c r="N33" s="234">
        <v>3051221.92</v>
      </c>
      <c r="O33" s="250"/>
      <c r="P33" s="236">
        <f t="shared" si="3"/>
        <v>3051221.92</v>
      </c>
      <c r="Q33" s="395"/>
      <c r="R33" s="395"/>
      <c r="S33" s="161"/>
      <c r="T33" s="161"/>
      <c r="U33" s="185"/>
      <c r="V33" s="183"/>
      <c r="W33" s="183"/>
      <c r="X33" s="183"/>
      <c r="Y33" s="183"/>
      <c r="Z33" s="183"/>
      <c r="AA33" s="451"/>
      <c r="AB33" s="183"/>
      <c r="AC33" s="161"/>
      <c r="AD33" s="555"/>
      <c r="AE33" s="183"/>
      <c r="AF33" s="472"/>
      <c r="AG33" s="555">
        <v>319275.2</v>
      </c>
      <c r="AH33" s="161"/>
      <c r="AI33" s="161">
        <f>1413748.21-121445.76</f>
        <v>1292302.45</v>
      </c>
      <c r="AJ33" s="161"/>
      <c r="AK33" s="161">
        <f>121445.76+112109.57</f>
        <v>233555.33000000002</v>
      </c>
      <c r="AL33" s="357">
        <v>1325385.21</v>
      </c>
      <c r="AM33" s="566"/>
      <c r="AN33" s="566">
        <v>153709.63</v>
      </c>
      <c r="AO33" s="161"/>
      <c r="AP33" s="161"/>
      <c r="AQ33" s="389">
        <f t="shared" si="1"/>
        <v>1845132.98</v>
      </c>
      <c r="AR33" s="388">
        <f t="shared" si="2"/>
        <v>1479094.8399999999</v>
      </c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</row>
    <row r="34" spans="1:58" s="8" customFormat="1" ht="30" customHeight="1">
      <c r="B34" s="96"/>
      <c r="C34" s="88">
        <v>3</v>
      </c>
      <c r="D34" s="619"/>
      <c r="E34" s="660"/>
      <c r="F34" s="222"/>
      <c r="G34" s="231" t="s">
        <v>296</v>
      </c>
      <c r="H34" s="232" t="s">
        <v>285</v>
      </c>
      <c r="I34" s="657"/>
      <c r="J34" s="233" t="s">
        <v>310</v>
      </c>
      <c r="K34" s="249">
        <v>44742</v>
      </c>
      <c r="L34" s="232" t="s">
        <v>237</v>
      </c>
      <c r="M34" s="234">
        <v>0</v>
      </c>
      <c r="N34" s="234">
        <v>1347239.66</v>
      </c>
      <c r="O34" s="235"/>
      <c r="P34" s="236">
        <f t="shared" si="3"/>
        <v>1347239.66</v>
      </c>
      <c r="Q34" s="395"/>
      <c r="R34" s="395"/>
      <c r="S34" s="161"/>
      <c r="T34" s="161"/>
      <c r="U34" s="185"/>
      <c r="V34" s="183"/>
      <c r="W34" s="183"/>
      <c r="X34" s="183"/>
      <c r="Y34" s="183"/>
      <c r="Z34" s="183"/>
      <c r="AA34" s="451"/>
      <c r="AB34" s="183"/>
      <c r="AC34" s="161"/>
      <c r="AD34" s="555"/>
      <c r="AE34" s="183"/>
      <c r="AF34" s="472"/>
      <c r="AG34" s="555">
        <v>198399.43</v>
      </c>
      <c r="AH34" s="161"/>
      <c r="AI34" s="161">
        <f>407093.29-200000</f>
        <v>207093.28999999998</v>
      </c>
      <c r="AJ34" s="161"/>
      <c r="AK34" s="161">
        <v>200000</v>
      </c>
      <c r="AL34" s="357">
        <v>457751.87</v>
      </c>
      <c r="AM34" s="566"/>
      <c r="AN34" s="566">
        <v>199946.3</v>
      </c>
      <c r="AO34" s="161"/>
      <c r="AP34" s="161"/>
      <c r="AQ34" s="389">
        <f t="shared" si="1"/>
        <v>605492.72</v>
      </c>
      <c r="AR34" s="388">
        <f t="shared" si="2"/>
        <v>657698.16999999993</v>
      </c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</row>
    <row r="35" spans="1:58" s="8" customFormat="1" ht="30" customHeight="1">
      <c r="B35" s="96"/>
      <c r="C35" s="88" t="s">
        <v>198</v>
      </c>
      <c r="D35" s="619"/>
      <c r="E35" s="660"/>
      <c r="F35" s="222"/>
      <c r="G35" s="231" t="s">
        <v>297</v>
      </c>
      <c r="H35" s="232" t="s">
        <v>285</v>
      </c>
      <c r="I35" s="658"/>
      <c r="J35" s="233" t="s">
        <v>311</v>
      </c>
      <c r="K35" s="249">
        <v>44742</v>
      </c>
      <c r="L35" s="232" t="s">
        <v>237</v>
      </c>
      <c r="M35" s="234">
        <v>0</v>
      </c>
      <c r="N35" s="234">
        <v>319753.33</v>
      </c>
      <c r="O35" s="235"/>
      <c r="P35" s="236">
        <f t="shared" si="3"/>
        <v>319753.33</v>
      </c>
      <c r="Q35" s="395"/>
      <c r="R35" s="395"/>
      <c r="S35" s="161"/>
      <c r="T35" s="161"/>
      <c r="U35" s="185"/>
      <c r="V35" s="183"/>
      <c r="W35" s="183"/>
      <c r="X35" s="183"/>
      <c r="Y35" s="183"/>
      <c r="Z35" s="183"/>
      <c r="AA35" s="451"/>
      <c r="AB35" s="183"/>
      <c r="AC35" s="161"/>
      <c r="AD35" s="555"/>
      <c r="AE35" s="183"/>
      <c r="AF35" s="472"/>
      <c r="AG35" s="555">
        <v>319753.33</v>
      </c>
      <c r="AH35" s="161">
        <v>120000</v>
      </c>
      <c r="AI35" s="161"/>
      <c r="AJ35" s="161"/>
      <c r="AK35" s="161">
        <v>199753.33</v>
      </c>
      <c r="AL35" s="357"/>
      <c r="AM35" s="566"/>
      <c r="AN35" s="566"/>
      <c r="AO35" s="161"/>
      <c r="AP35" s="161"/>
      <c r="AQ35" s="389">
        <f t="shared" si="1"/>
        <v>519506.66000000003</v>
      </c>
      <c r="AR35" s="388">
        <f t="shared" si="2"/>
        <v>120000</v>
      </c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</row>
    <row r="36" spans="1:58" s="8" customFormat="1" ht="30" customHeight="1">
      <c r="A36" s="8" t="s">
        <v>199</v>
      </c>
      <c r="B36" s="96"/>
      <c r="C36" s="88" t="s">
        <v>198</v>
      </c>
      <c r="D36" s="619"/>
      <c r="E36" s="660"/>
      <c r="F36" s="222"/>
      <c r="G36" s="223" t="s">
        <v>298</v>
      </c>
      <c r="H36" s="224" t="s">
        <v>286</v>
      </c>
      <c r="I36" s="251" t="s">
        <v>9</v>
      </c>
      <c r="J36" s="243"/>
      <c r="K36" s="252">
        <v>44742</v>
      </c>
      <c r="L36" s="224" t="s">
        <v>237</v>
      </c>
      <c r="M36" s="226">
        <v>0</v>
      </c>
      <c r="N36" s="226">
        <v>4000000</v>
      </c>
      <c r="O36" s="228"/>
      <c r="P36" s="227">
        <f t="shared" si="3"/>
        <v>4000000</v>
      </c>
      <c r="Q36" s="395"/>
      <c r="R36" s="395"/>
      <c r="S36" s="161"/>
      <c r="T36" s="161"/>
      <c r="U36" s="185"/>
      <c r="V36" s="183"/>
      <c r="W36" s="183"/>
      <c r="X36" s="183"/>
      <c r="Y36" s="183"/>
      <c r="Z36" s="183"/>
      <c r="AA36" s="451"/>
      <c r="AB36" s="183"/>
      <c r="AC36" s="161"/>
      <c r="AD36" s="555">
        <v>649977.85</v>
      </c>
      <c r="AE36" s="183"/>
      <c r="AF36" s="472"/>
      <c r="AG36" s="555">
        <v>1843287.28</v>
      </c>
      <c r="AH36" s="161">
        <v>570129.85</v>
      </c>
      <c r="AI36" s="161">
        <v>447103</v>
      </c>
      <c r="AJ36" s="161">
        <v>813241.8</v>
      </c>
      <c r="AK36" s="161">
        <v>199946.3</v>
      </c>
      <c r="AL36" s="357">
        <v>757113</v>
      </c>
      <c r="AM36" s="566">
        <v>199999.14</v>
      </c>
      <c r="AN36" s="566"/>
      <c r="AO36" s="161"/>
      <c r="AP36" s="161"/>
      <c r="AQ36" s="389">
        <f t="shared" si="1"/>
        <v>3340313.57</v>
      </c>
      <c r="AR36" s="388">
        <f t="shared" si="2"/>
        <v>2140484.65</v>
      </c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</row>
    <row r="37" spans="1:58" s="8" customFormat="1" ht="30" customHeight="1">
      <c r="B37" s="96"/>
      <c r="C37" s="88" t="s">
        <v>202</v>
      </c>
      <c r="D37" s="619"/>
      <c r="E37" s="660"/>
      <c r="F37" s="222"/>
      <c r="G37" s="231" t="s">
        <v>841</v>
      </c>
      <c r="H37" s="232" t="s">
        <v>287</v>
      </c>
      <c r="I37" s="656" t="s">
        <v>9</v>
      </c>
      <c r="J37" s="233" t="s">
        <v>312</v>
      </c>
      <c r="K37" s="678">
        <v>44742</v>
      </c>
      <c r="L37" s="681" t="s">
        <v>237</v>
      </c>
      <c r="M37" s="253">
        <v>0</v>
      </c>
      <c r="N37" s="253">
        <v>1599750</v>
      </c>
      <c r="O37" s="254"/>
      <c r="P37" s="255">
        <f t="shared" si="3"/>
        <v>1599750</v>
      </c>
      <c r="Q37" s="461"/>
      <c r="R37" s="461"/>
      <c r="S37" s="161"/>
      <c r="T37" s="161"/>
      <c r="U37" s="185"/>
      <c r="V37" s="183"/>
      <c r="W37" s="183"/>
      <c r="X37" s="183"/>
      <c r="Y37" s="183"/>
      <c r="Z37" s="183"/>
      <c r="AA37" s="451"/>
      <c r="AB37" s="183"/>
      <c r="AC37" s="161"/>
      <c r="AD37" s="555"/>
      <c r="AE37" s="183"/>
      <c r="AF37" s="472"/>
      <c r="AG37" s="235"/>
      <c r="AH37" s="161"/>
      <c r="AI37" s="161"/>
      <c r="AJ37" s="161"/>
      <c r="AK37" s="161"/>
      <c r="AL37" s="357"/>
      <c r="AM37" s="566"/>
      <c r="AN37" s="566"/>
      <c r="AO37" s="161"/>
      <c r="AP37" s="161"/>
      <c r="AQ37" s="389">
        <f t="shared" si="1"/>
        <v>0</v>
      </c>
      <c r="AR37" s="388">
        <f t="shared" si="2"/>
        <v>0</v>
      </c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</row>
    <row r="38" spans="1:58" s="8" customFormat="1" ht="30" customHeight="1">
      <c r="A38" s="106" t="s">
        <v>200</v>
      </c>
      <c r="B38" s="96"/>
      <c r="C38" s="88" t="s">
        <v>200</v>
      </c>
      <c r="D38" s="619"/>
      <c r="E38" s="660"/>
      <c r="F38" s="222"/>
      <c r="G38" s="231" t="s">
        <v>299</v>
      </c>
      <c r="H38" s="232" t="s">
        <v>287</v>
      </c>
      <c r="I38" s="657"/>
      <c r="J38" s="233" t="s">
        <v>313</v>
      </c>
      <c r="K38" s="679"/>
      <c r="L38" s="682"/>
      <c r="M38" s="253">
        <v>0</v>
      </c>
      <c r="N38" s="253">
        <v>699000</v>
      </c>
      <c r="O38" s="254"/>
      <c r="P38" s="255">
        <f t="shared" si="3"/>
        <v>699000</v>
      </c>
      <c r="Q38" s="461"/>
      <c r="R38" s="461"/>
      <c r="S38" s="161"/>
      <c r="T38" s="161"/>
      <c r="U38" s="185"/>
      <c r="V38" s="183"/>
      <c r="W38" s="183"/>
      <c r="X38" s="183"/>
      <c r="Y38" s="183"/>
      <c r="Z38" s="183"/>
      <c r="AA38" s="451"/>
      <c r="AB38" s="183"/>
      <c r="AC38" s="161"/>
      <c r="AD38" s="555"/>
      <c r="AE38" s="183"/>
      <c r="AF38" s="472"/>
      <c r="AG38" s="235"/>
      <c r="AH38" s="183"/>
      <c r="AI38" s="161"/>
      <c r="AJ38" s="161"/>
      <c r="AK38" s="161"/>
      <c r="AL38" s="357"/>
      <c r="AM38" s="566"/>
      <c r="AN38" s="566"/>
      <c r="AO38" s="161"/>
      <c r="AP38" s="161"/>
      <c r="AQ38" s="389">
        <f t="shared" si="1"/>
        <v>0</v>
      </c>
      <c r="AR38" s="388">
        <f t="shared" si="2"/>
        <v>0</v>
      </c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</row>
    <row r="39" spans="1:58" s="119" customFormat="1" ht="30" customHeight="1">
      <c r="B39" s="108"/>
      <c r="C39" s="130">
        <v>6</v>
      </c>
      <c r="D39" s="620"/>
      <c r="E39" s="660"/>
      <c r="F39" s="222"/>
      <c r="G39" s="256" t="s">
        <v>300</v>
      </c>
      <c r="H39" s="232" t="s">
        <v>287</v>
      </c>
      <c r="I39" s="658"/>
      <c r="J39" s="233" t="s">
        <v>314</v>
      </c>
      <c r="K39" s="680"/>
      <c r="L39" s="683"/>
      <c r="M39" s="253">
        <v>0</v>
      </c>
      <c r="N39" s="253">
        <v>80000</v>
      </c>
      <c r="O39" s="254"/>
      <c r="P39" s="255">
        <f t="shared" si="3"/>
        <v>80000</v>
      </c>
      <c r="Q39" s="461"/>
      <c r="R39" s="461"/>
      <c r="S39" s="161"/>
      <c r="T39" s="161"/>
      <c r="U39" s="185"/>
      <c r="V39" s="183"/>
      <c r="W39" s="183"/>
      <c r="X39" s="183"/>
      <c r="Y39" s="183"/>
      <c r="Z39" s="183"/>
      <c r="AA39" s="451"/>
      <c r="AB39" s="183"/>
      <c r="AC39" s="161"/>
      <c r="AD39" s="235"/>
      <c r="AE39" s="183"/>
      <c r="AF39" s="472"/>
      <c r="AG39" s="235"/>
      <c r="AH39" s="183"/>
      <c r="AI39" s="161">
        <v>80000</v>
      </c>
      <c r="AJ39" s="161"/>
      <c r="AK39" s="161"/>
      <c r="AL39" s="357">
        <v>80000</v>
      </c>
      <c r="AM39" s="566"/>
      <c r="AN39" s="566"/>
      <c r="AO39" s="161"/>
      <c r="AP39" s="161"/>
      <c r="AQ39" s="389">
        <f t="shared" si="1"/>
        <v>80000</v>
      </c>
      <c r="AR39" s="388">
        <f t="shared" si="2"/>
        <v>80000</v>
      </c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</row>
    <row r="40" spans="1:58" s="8" customFormat="1" ht="30" customHeight="1">
      <c r="A40" s="8" t="s">
        <v>209</v>
      </c>
      <c r="B40" s="96"/>
      <c r="C40" s="88" t="s">
        <v>202</v>
      </c>
      <c r="D40" s="619"/>
      <c r="E40" s="661"/>
      <c r="F40" s="222"/>
      <c r="G40" s="223" t="s">
        <v>301</v>
      </c>
      <c r="H40" s="257" t="s">
        <v>288</v>
      </c>
      <c r="I40" s="251" t="s">
        <v>9</v>
      </c>
      <c r="J40" s="243" t="s">
        <v>304</v>
      </c>
      <c r="K40" s="252">
        <v>44742</v>
      </c>
      <c r="L40" s="224" t="s">
        <v>237</v>
      </c>
      <c r="M40" s="226">
        <v>399952.48</v>
      </c>
      <c r="N40" s="226">
        <v>2600047.52</v>
      </c>
      <c r="O40" s="228"/>
      <c r="P40" s="227">
        <f t="shared" si="3"/>
        <v>3000000</v>
      </c>
      <c r="Q40" s="395"/>
      <c r="R40" s="395"/>
      <c r="S40" s="161"/>
      <c r="T40" s="161">
        <v>449952.48</v>
      </c>
      <c r="U40" s="161">
        <v>344365.2</v>
      </c>
      <c r="V40" s="183"/>
      <c r="W40" s="161">
        <v>150000</v>
      </c>
      <c r="X40" s="183"/>
      <c r="Y40" s="161">
        <v>150000</v>
      </c>
      <c r="Z40" s="183"/>
      <c r="AA40" s="451"/>
      <c r="AB40" s="183"/>
      <c r="AC40" s="161">
        <v>494365.2</v>
      </c>
      <c r="AD40" s="235"/>
      <c r="AE40" s="183"/>
      <c r="AF40" s="472"/>
      <c r="AG40" s="235"/>
      <c r="AH40" s="183"/>
      <c r="AI40" s="161"/>
      <c r="AJ40" s="161"/>
      <c r="AK40" s="161"/>
      <c r="AL40" s="357"/>
      <c r="AM40" s="566"/>
      <c r="AN40" s="566"/>
      <c r="AO40" s="161"/>
      <c r="AP40" s="161"/>
      <c r="AQ40" s="389">
        <f t="shared" si="1"/>
        <v>644365.19999999995</v>
      </c>
      <c r="AR40" s="388">
        <f t="shared" si="2"/>
        <v>944317.67999999993</v>
      </c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</row>
    <row r="41" spans="1:58" s="8" customFormat="1" ht="30" customHeight="1">
      <c r="B41" s="96"/>
      <c r="C41" s="13" t="s">
        <v>198</v>
      </c>
      <c r="D41" s="429" t="s">
        <v>50</v>
      </c>
      <c r="E41" s="178"/>
      <c r="F41" s="178"/>
      <c r="G41" s="179" t="s">
        <v>51</v>
      </c>
      <c r="H41" s="258" t="s">
        <v>52</v>
      </c>
      <c r="I41" s="179" t="s">
        <v>9</v>
      </c>
      <c r="J41" s="181"/>
      <c r="K41" s="182" t="s">
        <v>53</v>
      </c>
      <c r="L41" s="179" t="s">
        <v>236</v>
      </c>
      <c r="M41" s="161">
        <v>0</v>
      </c>
      <c r="N41" s="161">
        <v>178230.64</v>
      </c>
      <c r="O41" s="183"/>
      <c r="P41" s="184">
        <f t="shared" si="3"/>
        <v>178230.64</v>
      </c>
      <c r="Q41" s="395"/>
      <c r="R41" s="395"/>
      <c r="S41" s="161"/>
      <c r="T41" s="161"/>
      <c r="U41" s="185"/>
      <c r="V41" s="183"/>
      <c r="W41" s="183"/>
      <c r="X41" s="183"/>
      <c r="Y41" s="183"/>
      <c r="Z41" s="183"/>
      <c r="AA41" s="451"/>
      <c r="AB41" s="183"/>
      <c r="AC41" s="161"/>
      <c r="AD41" s="183"/>
      <c r="AE41" s="183"/>
      <c r="AF41" s="472"/>
      <c r="AG41" s="183"/>
      <c r="AH41" s="183"/>
      <c r="AI41" s="161"/>
      <c r="AJ41" s="161"/>
      <c r="AK41" s="161"/>
      <c r="AL41" s="357">
        <v>106464.69</v>
      </c>
      <c r="AM41" s="566"/>
      <c r="AN41" s="566"/>
      <c r="AO41" s="161"/>
      <c r="AP41" s="161"/>
      <c r="AQ41" s="389">
        <f t="shared" si="1"/>
        <v>0</v>
      </c>
      <c r="AR41" s="388">
        <f t="shared" si="2"/>
        <v>106464.69</v>
      </c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</row>
    <row r="42" spans="1:58" s="18" customFormat="1" ht="30" customHeight="1">
      <c r="B42" s="97"/>
      <c r="C42" s="13" t="s">
        <v>200</v>
      </c>
      <c r="D42" s="429" t="s">
        <v>54</v>
      </c>
      <c r="E42" s="191"/>
      <c r="F42" s="191"/>
      <c r="G42" s="180" t="s">
        <v>268</v>
      </c>
      <c r="H42" s="259" t="s">
        <v>55</v>
      </c>
      <c r="I42" s="179" t="s">
        <v>9</v>
      </c>
      <c r="J42" s="181"/>
      <c r="K42" s="182" t="s">
        <v>53</v>
      </c>
      <c r="L42" s="179" t="s">
        <v>236</v>
      </c>
      <c r="M42" s="161">
        <v>0</v>
      </c>
      <c r="N42" s="260">
        <v>98400</v>
      </c>
      <c r="O42" s="261"/>
      <c r="P42" s="184">
        <f t="shared" si="3"/>
        <v>98400</v>
      </c>
      <c r="Q42" s="184"/>
      <c r="R42" s="184"/>
      <c r="S42" s="260"/>
      <c r="T42" s="260"/>
      <c r="U42" s="136"/>
      <c r="V42" s="261"/>
      <c r="W42" s="261"/>
      <c r="X42" s="261"/>
      <c r="Y42" s="261"/>
      <c r="Z42" s="261"/>
      <c r="AA42" s="453"/>
      <c r="AB42" s="261"/>
      <c r="AC42" s="260"/>
      <c r="AD42" s="261"/>
      <c r="AE42" s="261"/>
      <c r="AF42" s="477"/>
      <c r="AG42" s="261"/>
      <c r="AH42" s="261"/>
      <c r="AI42" s="260"/>
      <c r="AJ42" s="260"/>
      <c r="AK42" s="260"/>
      <c r="AL42" s="454"/>
      <c r="AM42" s="567"/>
      <c r="AN42" s="567"/>
      <c r="AO42" s="260"/>
      <c r="AP42" s="260"/>
      <c r="AQ42" s="389">
        <f t="shared" si="1"/>
        <v>0</v>
      </c>
      <c r="AR42" s="388">
        <f t="shared" si="2"/>
        <v>0</v>
      </c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2"/>
      <c r="BD42" s="262"/>
      <c r="BE42" s="262"/>
      <c r="BF42" s="262"/>
    </row>
    <row r="43" spans="1:58" s="8" customFormat="1" ht="30" customHeight="1">
      <c r="B43" s="96"/>
      <c r="C43" s="13" t="s">
        <v>200</v>
      </c>
      <c r="D43" s="429" t="s">
        <v>59</v>
      </c>
      <c r="E43" s="178"/>
      <c r="F43" s="178"/>
      <c r="G43" s="179" t="s">
        <v>60</v>
      </c>
      <c r="H43" s="179" t="s">
        <v>61</v>
      </c>
      <c r="I43" s="263" t="s">
        <v>9</v>
      </c>
      <c r="J43" s="264"/>
      <c r="K43" s="193">
        <v>44742</v>
      </c>
      <c r="L43" s="179" t="s">
        <v>236</v>
      </c>
      <c r="M43" s="161">
        <v>0</v>
      </c>
      <c r="N43" s="161">
        <v>1800000</v>
      </c>
      <c r="O43" s="183"/>
      <c r="P43" s="184">
        <f t="shared" si="3"/>
        <v>1800000</v>
      </c>
      <c r="Q43" s="184"/>
      <c r="R43" s="184"/>
      <c r="S43" s="161"/>
      <c r="T43" s="161"/>
      <c r="U43" s="185"/>
      <c r="V43" s="183"/>
      <c r="W43" s="183"/>
      <c r="X43" s="183"/>
      <c r="Y43" s="183"/>
      <c r="Z43" s="183"/>
      <c r="AA43" s="451"/>
      <c r="AB43" s="183"/>
      <c r="AC43" s="161"/>
      <c r="AD43" s="183"/>
      <c r="AE43" s="183"/>
      <c r="AF43" s="472"/>
      <c r="AG43" s="183"/>
      <c r="AH43" s="183"/>
      <c r="AI43" s="161"/>
      <c r="AJ43" s="161"/>
      <c r="AK43" s="161"/>
      <c r="AL43" s="357"/>
      <c r="AM43" s="566"/>
      <c r="AN43" s="566"/>
      <c r="AO43" s="161"/>
      <c r="AP43" s="161"/>
      <c r="AQ43" s="389">
        <f t="shared" si="1"/>
        <v>0</v>
      </c>
      <c r="AR43" s="388">
        <f t="shared" si="2"/>
        <v>0</v>
      </c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</row>
    <row r="44" spans="1:58" s="8" customFormat="1" ht="30" customHeight="1">
      <c r="B44" s="96"/>
      <c r="C44" s="13" t="s">
        <v>200</v>
      </c>
      <c r="D44" s="429" t="s">
        <v>514</v>
      </c>
      <c r="E44" s="178" t="s">
        <v>513</v>
      </c>
      <c r="F44" s="178"/>
      <c r="G44" s="179" t="s">
        <v>62</v>
      </c>
      <c r="H44" s="179" t="s">
        <v>63</v>
      </c>
      <c r="I44" s="179" t="s">
        <v>9</v>
      </c>
      <c r="J44" s="181"/>
      <c r="K44" s="182">
        <v>44561</v>
      </c>
      <c r="L44" s="179" t="s">
        <v>236</v>
      </c>
      <c r="M44" s="161">
        <v>0</v>
      </c>
      <c r="N44" s="161">
        <v>50000</v>
      </c>
      <c r="O44" s="183"/>
      <c r="P44" s="184">
        <f t="shared" si="3"/>
        <v>50000</v>
      </c>
      <c r="Q44" s="184"/>
      <c r="R44" s="184"/>
      <c r="S44" s="161"/>
      <c r="T44" s="161"/>
      <c r="U44" s="185"/>
      <c r="V44" s="183"/>
      <c r="W44" s="183"/>
      <c r="X44" s="183"/>
      <c r="Y44" s="183"/>
      <c r="Z44" s="183"/>
      <c r="AA44" s="451"/>
      <c r="AB44" s="183"/>
      <c r="AC44" s="161"/>
      <c r="AD44" s="183"/>
      <c r="AE44" s="183"/>
      <c r="AF44" s="472"/>
      <c r="AG44" s="183"/>
      <c r="AH44" s="183"/>
      <c r="AI44" s="161"/>
      <c r="AJ44" s="161"/>
      <c r="AK44" s="161"/>
      <c r="AL44" s="357"/>
      <c r="AM44" s="566"/>
      <c r="AN44" s="566"/>
      <c r="AO44" s="161"/>
      <c r="AP44" s="161"/>
      <c r="AQ44" s="389">
        <f t="shared" si="1"/>
        <v>0</v>
      </c>
      <c r="AR44" s="388">
        <f t="shared" si="2"/>
        <v>0</v>
      </c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</row>
    <row r="45" spans="1:58" s="8" customFormat="1" ht="30" customHeight="1">
      <c r="B45" s="96"/>
      <c r="C45" s="13" t="s">
        <v>201</v>
      </c>
      <c r="D45" s="429" t="s">
        <v>67</v>
      </c>
      <c r="E45" s="191"/>
      <c r="F45" s="191"/>
      <c r="G45" s="180" t="s">
        <v>68</v>
      </c>
      <c r="H45" s="259" t="s">
        <v>69</v>
      </c>
      <c r="I45" s="179" t="s">
        <v>9</v>
      </c>
      <c r="J45" s="181"/>
      <c r="K45" s="182" t="s">
        <v>53</v>
      </c>
      <c r="L45" s="179" t="s">
        <v>236</v>
      </c>
      <c r="M45" s="161">
        <v>30000</v>
      </c>
      <c r="N45" s="161">
        <v>30000</v>
      </c>
      <c r="O45" s="183"/>
      <c r="P45" s="184">
        <f t="shared" si="3"/>
        <v>60000</v>
      </c>
      <c r="Q45" s="184"/>
      <c r="R45" s="184"/>
      <c r="S45" s="161"/>
      <c r="T45" s="161"/>
      <c r="U45" s="185"/>
      <c r="V45" s="183"/>
      <c r="W45" s="448"/>
      <c r="X45" s="448"/>
      <c r="Y45" s="448"/>
      <c r="Z45" s="448"/>
      <c r="AA45" s="452"/>
      <c r="AB45" s="448"/>
      <c r="AC45" s="357"/>
      <c r="AD45" s="448"/>
      <c r="AE45" s="448"/>
      <c r="AF45" s="478"/>
      <c r="AG45" s="183"/>
      <c r="AH45" s="183"/>
      <c r="AI45" s="161"/>
      <c r="AJ45" s="161"/>
      <c r="AK45" s="161"/>
      <c r="AL45" s="357"/>
      <c r="AM45" s="566"/>
      <c r="AN45" s="566"/>
      <c r="AO45" s="161"/>
      <c r="AP45" s="161"/>
      <c r="AQ45" s="389">
        <f t="shared" si="1"/>
        <v>0</v>
      </c>
      <c r="AR45" s="388">
        <f t="shared" si="2"/>
        <v>0</v>
      </c>
      <c r="AS45" s="186"/>
      <c r="AT45" s="186"/>
      <c r="AU45" s="186"/>
      <c r="AV45" s="186"/>
      <c r="AW45" s="186"/>
      <c r="AX45" s="186"/>
      <c r="AY45" s="186"/>
      <c r="AZ45" s="186"/>
      <c r="BA45" s="186"/>
      <c r="BB45" s="186"/>
      <c r="BC45" s="186"/>
      <c r="BD45" s="186"/>
      <c r="BE45" s="186"/>
      <c r="BF45" s="186"/>
    </row>
    <row r="46" spans="1:58" s="8" customFormat="1" ht="30" customHeight="1">
      <c r="B46" s="575"/>
      <c r="C46" s="13">
        <v>1</v>
      </c>
      <c r="D46" s="429" t="s">
        <v>70</v>
      </c>
      <c r="E46" s="191"/>
      <c r="F46" s="191"/>
      <c r="G46" s="180" t="s">
        <v>269</v>
      </c>
      <c r="H46" s="259" t="s">
        <v>71</v>
      </c>
      <c r="I46" s="179" t="s">
        <v>9</v>
      </c>
      <c r="J46" s="181"/>
      <c r="K46" s="182" t="s">
        <v>53</v>
      </c>
      <c r="L46" s="179" t="s">
        <v>236</v>
      </c>
      <c r="M46" s="161">
        <v>0</v>
      </c>
      <c r="N46" s="161">
        <v>40000</v>
      </c>
      <c r="O46" s="183"/>
      <c r="P46" s="184">
        <f t="shared" si="3"/>
        <v>40000</v>
      </c>
      <c r="Q46" s="184"/>
      <c r="R46" s="184"/>
      <c r="S46" s="161"/>
      <c r="T46" s="161"/>
      <c r="U46" s="185"/>
      <c r="V46" s="183"/>
      <c r="W46" s="448"/>
      <c r="X46" s="448"/>
      <c r="Y46" s="448"/>
      <c r="Z46" s="448"/>
      <c r="AA46" s="452"/>
      <c r="AB46" s="448"/>
      <c r="AC46" s="357"/>
      <c r="AD46" s="448"/>
      <c r="AE46" s="448"/>
      <c r="AF46" s="473">
        <v>40000</v>
      </c>
      <c r="AG46" s="183"/>
      <c r="AH46" s="183"/>
      <c r="AI46" s="161"/>
      <c r="AJ46" s="161"/>
      <c r="AK46" s="161"/>
      <c r="AL46" s="357"/>
      <c r="AM46" s="566"/>
      <c r="AN46" s="566"/>
      <c r="AO46" s="161"/>
      <c r="AP46" s="161"/>
      <c r="AQ46" s="389">
        <f t="shared" si="1"/>
        <v>0</v>
      </c>
      <c r="AR46" s="388">
        <f t="shared" si="2"/>
        <v>0</v>
      </c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6"/>
      <c r="BD46" s="186"/>
      <c r="BE46" s="186"/>
      <c r="BF46" s="186"/>
    </row>
    <row r="47" spans="1:58" s="18" customFormat="1" ht="30" customHeight="1">
      <c r="B47" s="97"/>
      <c r="C47" s="13" t="s">
        <v>200</v>
      </c>
      <c r="D47" s="429" t="s">
        <v>229</v>
      </c>
      <c r="E47" s="191"/>
      <c r="F47" s="265"/>
      <c r="G47" s="180" t="s">
        <v>270</v>
      </c>
      <c r="H47" s="266" t="s">
        <v>82</v>
      </c>
      <c r="I47" s="179" t="s">
        <v>9</v>
      </c>
      <c r="J47" s="181"/>
      <c r="K47" s="182" t="s">
        <v>53</v>
      </c>
      <c r="L47" s="179" t="s">
        <v>236</v>
      </c>
      <c r="M47" s="260">
        <v>0</v>
      </c>
      <c r="N47" s="260">
        <v>140000</v>
      </c>
      <c r="O47" s="261"/>
      <c r="P47" s="184">
        <f t="shared" si="3"/>
        <v>140000</v>
      </c>
      <c r="Q47" s="184"/>
      <c r="R47" s="184"/>
      <c r="S47" s="260"/>
      <c r="T47" s="260"/>
      <c r="U47" s="136"/>
      <c r="V47" s="261"/>
      <c r="W47" s="455"/>
      <c r="X47" s="455"/>
      <c r="Y47" s="455"/>
      <c r="Z47" s="455"/>
      <c r="AA47" s="456"/>
      <c r="AB47" s="455"/>
      <c r="AC47" s="454"/>
      <c r="AD47" s="455"/>
      <c r="AE47" s="455"/>
      <c r="AF47" s="479"/>
      <c r="AG47" s="261"/>
      <c r="AH47" s="261"/>
      <c r="AI47" s="260"/>
      <c r="AJ47" s="260"/>
      <c r="AK47" s="260"/>
      <c r="AL47" s="454"/>
      <c r="AM47" s="567"/>
      <c r="AN47" s="567"/>
      <c r="AO47" s="260"/>
      <c r="AP47" s="260"/>
      <c r="AQ47" s="389">
        <f t="shared" si="1"/>
        <v>0</v>
      </c>
      <c r="AR47" s="388">
        <f t="shared" si="2"/>
        <v>0</v>
      </c>
      <c r="AS47" s="262"/>
      <c r="AT47" s="262"/>
      <c r="AU47" s="262"/>
      <c r="AV47" s="262"/>
      <c r="AW47" s="262"/>
      <c r="AX47" s="262"/>
      <c r="AY47" s="262"/>
      <c r="AZ47" s="262"/>
      <c r="BA47" s="262"/>
      <c r="BB47" s="262"/>
      <c r="BC47" s="262"/>
      <c r="BD47" s="262"/>
      <c r="BE47" s="262"/>
      <c r="BF47" s="262"/>
    </row>
    <row r="48" spans="1:58" s="8" customFormat="1" ht="30" customHeight="1">
      <c r="A48" s="439" t="s">
        <v>135</v>
      </c>
      <c r="B48" s="96"/>
      <c r="C48" s="98" t="s">
        <v>200</v>
      </c>
      <c r="D48" s="429" t="s">
        <v>230</v>
      </c>
      <c r="E48" s="191"/>
      <c r="F48" s="265"/>
      <c r="G48" s="180" t="s">
        <v>83</v>
      </c>
      <c r="H48" s="259" t="s">
        <v>84</v>
      </c>
      <c r="I48" s="179" t="s">
        <v>9</v>
      </c>
      <c r="J48" s="181"/>
      <c r="K48" s="182">
        <v>44742</v>
      </c>
      <c r="L48" s="179" t="s">
        <v>236</v>
      </c>
      <c r="M48" s="161">
        <v>65287.78</v>
      </c>
      <c r="N48" s="161">
        <v>14800302.000000002</v>
      </c>
      <c r="O48" s="183"/>
      <c r="P48" s="184">
        <f t="shared" si="3"/>
        <v>14865589.780000001</v>
      </c>
      <c r="Q48" s="184"/>
      <c r="R48" s="184"/>
      <c r="S48" s="161"/>
      <c r="T48" s="161"/>
      <c r="U48" s="185"/>
      <c r="V48" s="183"/>
      <c r="W48" s="448"/>
      <c r="X48" s="448"/>
      <c r="Y48" s="357">
        <f>60710.34+30006.05</f>
        <v>90716.39</v>
      </c>
      <c r="Z48" s="448"/>
      <c r="AA48" s="452"/>
      <c r="AB48" s="448"/>
      <c r="AC48" s="357"/>
      <c r="AD48" s="448"/>
      <c r="AE48" s="448"/>
      <c r="AF48" s="478"/>
      <c r="AG48" s="183"/>
      <c r="AH48" s="183"/>
      <c r="AI48" s="161"/>
      <c r="AJ48" s="161">
        <v>64747.78</v>
      </c>
      <c r="AK48" s="161"/>
      <c r="AL48" s="357"/>
      <c r="AM48" s="566"/>
      <c r="AN48" s="566">
        <v>9345</v>
      </c>
      <c r="AO48" s="161"/>
      <c r="AP48" s="161"/>
      <c r="AQ48" s="389">
        <f t="shared" si="1"/>
        <v>90716.39</v>
      </c>
      <c r="AR48" s="388">
        <f t="shared" si="2"/>
        <v>74092.78</v>
      </c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</row>
    <row r="49" spans="1:58" s="8" customFormat="1" ht="30" customHeight="1">
      <c r="B49" s="575"/>
      <c r="C49" s="13">
        <v>1</v>
      </c>
      <c r="D49" s="429" t="s">
        <v>85</v>
      </c>
      <c r="E49" s="191"/>
      <c r="F49" s="191"/>
      <c r="G49" s="180" t="s">
        <v>271</v>
      </c>
      <c r="H49" s="259" t="s">
        <v>86</v>
      </c>
      <c r="I49" s="179" t="s">
        <v>9</v>
      </c>
      <c r="J49" s="181"/>
      <c r="K49" s="182" t="s">
        <v>53</v>
      </c>
      <c r="L49" s="179" t="s">
        <v>236</v>
      </c>
      <c r="M49" s="161">
        <v>0</v>
      </c>
      <c r="N49" s="161">
        <v>126250</v>
      </c>
      <c r="O49" s="183"/>
      <c r="P49" s="184">
        <f t="shared" si="3"/>
        <v>126250</v>
      </c>
      <c r="Q49" s="184"/>
      <c r="R49" s="184"/>
      <c r="S49" s="161"/>
      <c r="T49" s="161"/>
      <c r="U49" s="185"/>
      <c r="V49" s="183"/>
      <c r="W49" s="448"/>
      <c r="X49" s="448"/>
      <c r="Y49" s="448"/>
      <c r="Z49" s="448"/>
      <c r="AA49" s="452"/>
      <c r="AB49" s="448"/>
      <c r="AC49" s="357"/>
      <c r="AD49" s="448"/>
      <c r="AE49" s="448"/>
      <c r="AF49" s="478"/>
      <c r="AG49" s="183"/>
      <c r="AH49" s="183"/>
      <c r="AI49" s="161"/>
      <c r="AJ49" s="161"/>
      <c r="AK49" s="161"/>
      <c r="AL49" s="357"/>
      <c r="AM49" s="566"/>
      <c r="AN49" s="566"/>
      <c r="AO49" s="161"/>
      <c r="AP49" s="161"/>
      <c r="AQ49" s="389">
        <f t="shared" si="1"/>
        <v>0</v>
      </c>
      <c r="AR49" s="388">
        <f t="shared" si="2"/>
        <v>0</v>
      </c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</row>
    <row r="50" spans="1:58" s="8" customFormat="1" ht="30" customHeight="1">
      <c r="A50" s="8" t="s">
        <v>207</v>
      </c>
      <c r="B50" s="96"/>
      <c r="C50" s="13">
        <v>2</v>
      </c>
      <c r="D50" s="429" t="s">
        <v>1305</v>
      </c>
      <c r="E50" s="191" t="s">
        <v>1304</v>
      </c>
      <c r="F50" s="191"/>
      <c r="G50" s="180" t="s">
        <v>87</v>
      </c>
      <c r="H50" s="218" t="s">
        <v>88</v>
      </c>
      <c r="I50" s="179" t="s">
        <v>9</v>
      </c>
      <c r="J50" s="181"/>
      <c r="K50" s="182">
        <v>44742</v>
      </c>
      <c r="L50" s="179" t="s">
        <v>236</v>
      </c>
      <c r="M50" s="161">
        <v>0</v>
      </c>
      <c r="N50" s="161">
        <v>864564.94</v>
      </c>
      <c r="O50" s="183"/>
      <c r="P50" s="184">
        <f t="shared" si="3"/>
        <v>864564.94</v>
      </c>
      <c r="Q50" s="184"/>
      <c r="R50" s="184"/>
      <c r="S50" s="161">
        <v>855490.52</v>
      </c>
      <c r="T50" s="161">
        <v>855490.52</v>
      </c>
      <c r="U50" s="185"/>
      <c r="V50" s="183"/>
      <c r="W50" s="448"/>
      <c r="X50" s="448"/>
      <c r="Y50" s="448"/>
      <c r="Z50" s="448"/>
      <c r="AA50" s="452"/>
      <c r="AB50" s="448"/>
      <c r="AC50" s="357"/>
      <c r="AD50" s="448"/>
      <c r="AE50" s="448"/>
      <c r="AF50" s="473">
        <v>9074.42</v>
      </c>
      <c r="AG50" s="183"/>
      <c r="AH50" s="183"/>
      <c r="AI50" s="161"/>
      <c r="AJ50" s="161"/>
      <c r="AK50" s="161"/>
      <c r="AL50" s="357"/>
      <c r="AM50" s="566"/>
      <c r="AN50" s="566"/>
      <c r="AO50" s="161"/>
      <c r="AP50" s="161"/>
      <c r="AQ50" s="389">
        <f t="shared" si="1"/>
        <v>855490.52</v>
      </c>
      <c r="AR50" s="388">
        <f t="shared" si="2"/>
        <v>855490.52</v>
      </c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</row>
    <row r="51" spans="1:58" s="8" customFormat="1" ht="30" customHeight="1">
      <c r="B51" s="96"/>
      <c r="C51" s="13" t="s">
        <v>200</v>
      </c>
      <c r="D51" s="429" t="s">
        <v>184</v>
      </c>
      <c r="E51" s="191"/>
      <c r="F51" s="191"/>
      <c r="G51" s="267" t="s">
        <v>177</v>
      </c>
      <c r="H51" s="200" t="s">
        <v>178</v>
      </c>
      <c r="I51" s="179" t="s">
        <v>9</v>
      </c>
      <c r="J51" s="181"/>
      <c r="K51" s="182">
        <v>44561</v>
      </c>
      <c r="L51" s="179" t="s">
        <v>236</v>
      </c>
      <c r="M51" s="161">
        <v>12229.2</v>
      </c>
      <c r="N51" s="161">
        <v>347788.2</v>
      </c>
      <c r="O51" s="183"/>
      <c r="P51" s="184">
        <f t="shared" si="3"/>
        <v>360017.4</v>
      </c>
      <c r="Q51" s="184"/>
      <c r="R51" s="184"/>
      <c r="S51" s="161"/>
      <c r="T51" s="161">
        <v>12229.2</v>
      </c>
      <c r="U51" s="185"/>
      <c r="V51" s="183"/>
      <c r="W51" s="448"/>
      <c r="X51" s="448"/>
      <c r="Y51" s="448"/>
      <c r="Z51" s="448"/>
      <c r="AA51" s="452"/>
      <c r="AB51" s="448"/>
      <c r="AC51" s="357"/>
      <c r="AD51" s="448"/>
      <c r="AE51" s="448"/>
      <c r="AF51" s="478"/>
      <c r="AG51" s="183"/>
      <c r="AH51" s="183"/>
      <c r="AI51" s="161"/>
      <c r="AJ51" s="161"/>
      <c r="AK51" s="161"/>
      <c r="AL51" s="357"/>
      <c r="AM51" s="566"/>
      <c r="AN51" s="566"/>
      <c r="AO51" s="161"/>
      <c r="AP51" s="161"/>
      <c r="AQ51" s="389">
        <f t="shared" si="1"/>
        <v>0</v>
      </c>
      <c r="AR51" s="388">
        <f t="shared" si="2"/>
        <v>12229.2</v>
      </c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  <c r="BE51" s="186"/>
      <c r="BF51" s="186"/>
    </row>
    <row r="52" spans="1:58" s="8" customFormat="1" ht="30" customHeight="1">
      <c r="B52" s="96"/>
      <c r="C52" s="13" t="s">
        <v>200</v>
      </c>
      <c r="D52" s="429" t="s">
        <v>101</v>
      </c>
      <c r="E52" s="178"/>
      <c r="F52" s="178"/>
      <c r="G52" s="179" t="s">
        <v>102</v>
      </c>
      <c r="H52" s="179" t="s">
        <v>103</v>
      </c>
      <c r="I52" s="263" t="s">
        <v>9</v>
      </c>
      <c r="J52" s="264"/>
      <c r="K52" s="201">
        <v>44742</v>
      </c>
      <c r="L52" s="179" t="s">
        <v>236</v>
      </c>
      <c r="M52" s="161">
        <v>0</v>
      </c>
      <c r="N52" s="161">
        <v>1200000</v>
      </c>
      <c r="O52" s="183"/>
      <c r="P52" s="184">
        <f t="shared" si="3"/>
        <v>1200000</v>
      </c>
      <c r="Q52" s="184"/>
      <c r="R52" s="184"/>
      <c r="S52" s="161"/>
      <c r="T52" s="161"/>
      <c r="U52" s="185"/>
      <c r="V52" s="183"/>
      <c r="W52" s="448"/>
      <c r="X52" s="448"/>
      <c r="Y52" s="448"/>
      <c r="Z52" s="448"/>
      <c r="AA52" s="452"/>
      <c r="AB52" s="448"/>
      <c r="AC52" s="357"/>
      <c r="AD52" s="448"/>
      <c r="AE52" s="448"/>
      <c r="AF52" s="478"/>
      <c r="AG52" s="183"/>
      <c r="AH52" s="183"/>
      <c r="AI52" s="161"/>
      <c r="AJ52" s="161"/>
      <c r="AK52" s="161"/>
      <c r="AL52" s="357"/>
      <c r="AM52" s="566"/>
      <c r="AN52" s="566"/>
      <c r="AO52" s="161"/>
      <c r="AP52" s="161"/>
      <c r="AQ52" s="389">
        <f t="shared" si="1"/>
        <v>0</v>
      </c>
      <c r="AR52" s="388">
        <f t="shared" si="2"/>
        <v>0</v>
      </c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</row>
    <row r="53" spans="1:58" s="8" customFormat="1" ht="30" customHeight="1">
      <c r="B53" s="96"/>
      <c r="C53" s="116">
        <v>3</v>
      </c>
      <c r="D53" s="430" t="s">
        <v>186</v>
      </c>
      <c r="E53" s="191"/>
      <c r="F53" s="268" t="s">
        <v>210</v>
      </c>
      <c r="G53" s="211" t="s">
        <v>183</v>
      </c>
      <c r="H53" s="212" t="s">
        <v>179</v>
      </c>
      <c r="I53" s="181" t="s">
        <v>9</v>
      </c>
      <c r="J53" s="181"/>
      <c r="K53" s="213">
        <v>44742</v>
      </c>
      <c r="L53" s="179" t="s">
        <v>236</v>
      </c>
      <c r="M53" s="161">
        <v>150000</v>
      </c>
      <c r="N53" s="161">
        <v>230000</v>
      </c>
      <c r="O53" s="183"/>
      <c r="P53" s="184">
        <f t="shared" si="3"/>
        <v>380000</v>
      </c>
      <c r="Q53" s="184"/>
      <c r="R53" s="184"/>
      <c r="S53" s="161"/>
      <c r="T53" s="161"/>
      <c r="U53" s="185"/>
      <c r="V53" s="183"/>
      <c r="W53" s="448"/>
      <c r="X53" s="357">
        <v>110000</v>
      </c>
      <c r="Y53" s="448"/>
      <c r="Z53" s="448"/>
      <c r="AA53" s="452"/>
      <c r="AB53" s="448"/>
      <c r="AC53" s="357">
        <v>30000</v>
      </c>
      <c r="AD53" s="448"/>
      <c r="AE53" s="448"/>
      <c r="AF53" s="478"/>
      <c r="AG53" s="183"/>
      <c r="AH53" s="183"/>
      <c r="AI53" s="161"/>
      <c r="AJ53" s="161"/>
      <c r="AK53" s="161"/>
      <c r="AL53" s="357"/>
      <c r="AM53" s="566"/>
      <c r="AN53" s="566"/>
      <c r="AO53" s="161"/>
      <c r="AP53" s="161"/>
      <c r="AQ53" s="389">
        <f t="shared" si="1"/>
        <v>0</v>
      </c>
      <c r="AR53" s="388">
        <f t="shared" si="2"/>
        <v>140000</v>
      </c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</row>
    <row r="54" spans="1:58" s="344" customFormat="1" ht="30" customHeight="1">
      <c r="B54" s="108"/>
      <c r="C54" s="581" t="s">
        <v>200</v>
      </c>
      <c r="D54" s="210"/>
      <c r="E54" s="191" t="s">
        <v>552</v>
      </c>
      <c r="F54" s="268" t="s">
        <v>236</v>
      </c>
      <c r="G54" s="211" t="s">
        <v>554</v>
      </c>
      <c r="H54" s="212"/>
      <c r="I54" s="181"/>
      <c r="J54" s="181"/>
      <c r="K54" s="213"/>
      <c r="L54" s="181"/>
      <c r="M54" s="161"/>
      <c r="N54" s="161"/>
      <c r="O54" s="161">
        <v>500000</v>
      </c>
      <c r="P54" s="184">
        <f t="shared" ref="P54:P64" si="4">O54</f>
        <v>500000</v>
      </c>
      <c r="Q54" s="184"/>
      <c r="R54" s="184"/>
      <c r="S54" s="161"/>
      <c r="T54" s="161"/>
      <c r="U54" s="185"/>
      <c r="V54" s="183"/>
      <c r="W54" s="448"/>
      <c r="X54" s="448"/>
      <c r="Y54" s="448"/>
      <c r="Z54" s="448"/>
      <c r="AA54" s="452"/>
      <c r="AB54" s="448"/>
      <c r="AC54" s="357"/>
      <c r="AD54" s="448"/>
      <c r="AE54" s="448"/>
      <c r="AF54" s="478"/>
      <c r="AG54" s="183"/>
      <c r="AH54" s="183"/>
      <c r="AI54" s="161"/>
      <c r="AJ54" s="161"/>
      <c r="AK54" s="161"/>
      <c r="AL54" s="357"/>
      <c r="AM54" s="566"/>
      <c r="AN54" s="566"/>
      <c r="AO54" s="161"/>
      <c r="AP54" s="161"/>
      <c r="AQ54" s="389">
        <f t="shared" si="1"/>
        <v>0</v>
      </c>
      <c r="AR54" s="388">
        <f t="shared" si="2"/>
        <v>0</v>
      </c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</row>
    <row r="55" spans="1:58" s="344" customFormat="1" ht="30" customHeight="1">
      <c r="B55" s="108"/>
      <c r="C55" s="581">
        <v>6</v>
      </c>
      <c r="D55" s="210"/>
      <c r="E55" s="191" t="s">
        <v>552</v>
      </c>
      <c r="F55" s="268" t="s">
        <v>236</v>
      </c>
      <c r="G55" s="211" t="s">
        <v>555</v>
      </c>
      <c r="H55" s="212"/>
      <c r="I55" s="181"/>
      <c r="J55" s="181"/>
      <c r="K55" s="213"/>
      <c r="L55" s="181"/>
      <c r="M55" s="161"/>
      <c r="N55" s="161"/>
      <c r="O55" s="161">
        <v>1500000</v>
      </c>
      <c r="P55" s="184">
        <f t="shared" si="4"/>
        <v>1500000</v>
      </c>
      <c r="Q55" s="184"/>
      <c r="R55" s="184"/>
      <c r="S55" s="161"/>
      <c r="T55" s="161"/>
      <c r="U55" s="185"/>
      <c r="V55" s="183"/>
      <c r="W55" s="448"/>
      <c r="X55" s="448"/>
      <c r="Y55" s="448"/>
      <c r="Z55" s="448"/>
      <c r="AA55" s="452"/>
      <c r="AB55" s="448"/>
      <c r="AC55" s="357"/>
      <c r="AD55" s="448"/>
      <c r="AE55" s="448"/>
      <c r="AF55" s="478"/>
      <c r="AG55" s="183"/>
      <c r="AH55" s="183"/>
      <c r="AI55" s="161"/>
      <c r="AJ55" s="161"/>
      <c r="AK55" s="161"/>
      <c r="AL55" s="357"/>
      <c r="AM55" s="566"/>
      <c r="AN55" s="566"/>
      <c r="AO55" s="161"/>
      <c r="AP55" s="161"/>
      <c r="AQ55" s="389">
        <f t="shared" si="1"/>
        <v>0</v>
      </c>
      <c r="AR55" s="388">
        <f t="shared" si="2"/>
        <v>0</v>
      </c>
      <c r="AS55" s="186"/>
      <c r="AT55" s="186"/>
      <c r="AU55" s="186"/>
      <c r="AV55" s="186"/>
      <c r="AW55" s="186"/>
      <c r="AX55" s="186"/>
      <c r="AY55" s="186"/>
      <c r="AZ55" s="186"/>
      <c r="BA55" s="186"/>
      <c r="BB55" s="186"/>
      <c r="BC55" s="186"/>
      <c r="BD55" s="186"/>
      <c r="BE55" s="186"/>
      <c r="BF55" s="186"/>
    </row>
    <row r="56" spans="1:58" s="344" customFormat="1" ht="30" customHeight="1">
      <c r="B56" s="108"/>
      <c r="C56" s="581">
        <v>6</v>
      </c>
      <c r="D56" s="210"/>
      <c r="E56" s="191" t="s">
        <v>552</v>
      </c>
      <c r="F56" s="268" t="s">
        <v>236</v>
      </c>
      <c r="G56" s="211" t="s">
        <v>556</v>
      </c>
      <c r="H56" s="212"/>
      <c r="I56" s="181"/>
      <c r="J56" s="181"/>
      <c r="K56" s="213"/>
      <c r="L56" s="181"/>
      <c r="M56" s="161"/>
      <c r="N56" s="161"/>
      <c r="O56" s="161">
        <v>1000000</v>
      </c>
      <c r="P56" s="184">
        <f t="shared" si="4"/>
        <v>1000000</v>
      </c>
      <c r="Q56" s="184"/>
      <c r="R56" s="184"/>
      <c r="S56" s="161"/>
      <c r="T56" s="161"/>
      <c r="U56" s="185"/>
      <c r="V56" s="183"/>
      <c r="W56" s="448"/>
      <c r="X56" s="448"/>
      <c r="Y56" s="448"/>
      <c r="Z56" s="448"/>
      <c r="AA56" s="452"/>
      <c r="AB56" s="448"/>
      <c r="AC56" s="357"/>
      <c r="AD56" s="448"/>
      <c r="AE56" s="448"/>
      <c r="AF56" s="478"/>
      <c r="AG56" s="183"/>
      <c r="AH56" s="183"/>
      <c r="AI56" s="161"/>
      <c r="AJ56" s="161"/>
      <c r="AK56" s="161"/>
      <c r="AL56" s="357"/>
      <c r="AM56" s="566"/>
      <c r="AN56" s="566"/>
      <c r="AO56" s="161"/>
      <c r="AP56" s="161"/>
      <c r="AQ56" s="389">
        <f t="shared" si="1"/>
        <v>0</v>
      </c>
      <c r="AR56" s="388">
        <f t="shared" si="2"/>
        <v>0</v>
      </c>
      <c r="AS56" s="186"/>
      <c r="AT56" s="186"/>
      <c r="AU56" s="186"/>
      <c r="AV56" s="186"/>
      <c r="AW56" s="186"/>
      <c r="AX56" s="186"/>
      <c r="AY56" s="186"/>
      <c r="AZ56" s="186"/>
      <c r="BA56" s="186"/>
      <c r="BB56" s="186"/>
      <c r="BC56" s="186"/>
      <c r="BD56" s="186"/>
      <c r="BE56" s="186"/>
      <c r="BF56" s="186"/>
    </row>
    <row r="57" spans="1:58" s="344" customFormat="1" ht="30" customHeight="1">
      <c r="B57" s="108"/>
      <c r="C57" s="581">
        <v>6</v>
      </c>
      <c r="D57" s="210"/>
      <c r="E57" s="191" t="s">
        <v>552</v>
      </c>
      <c r="F57" s="268" t="s">
        <v>236</v>
      </c>
      <c r="G57" s="211" t="s">
        <v>558</v>
      </c>
      <c r="H57" s="259" t="s">
        <v>560</v>
      </c>
      <c r="I57" s="181"/>
      <c r="J57" s="181"/>
      <c r="K57" s="213"/>
      <c r="L57" s="181"/>
      <c r="M57" s="161"/>
      <c r="N57" s="161"/>
      <c r="O57" s="161">
        <v>11940000</v>
      </c>
      <c r="P57" s="184">
        <f t="shared" si="4"/>
        <v>11940000</v>
      </c>
      <c r="Q57" s="184"/>
      <c r="R57" s="184"/>
      <c r="S57" s="161"/>
      <c r="T57" s="161"/>
      <c r="U57" s="185"/>
      <c r="V57" s="183"/>
      <c r="W57" s="448"/>
      <c r="X57" s="448"/>
      <c r="Y57" s="448"/>
      <c r="Z57" s="448"/>
      <c r="AA57" s="452"/>
      <c r="AB57" s="448"/>
      <c r="AC57" s="357"/>
      <c r="AD57" s="448"/>
      <c r="AE57" s="448"/>
      <c r="AF57" s="478"/>
      <c r="AG57" s="183"/>
      <c r="AH57" s="183"/>
      <c r="AI57" s="161"/>
      <c r="AJ57" s="161"/>
      <c r="AK57" s="161"/>
      <c r="AL57" s="357"/>
      <c r="AM57" s="566"/>
      <c r="AN57" s="566"/>
      <c r="AO57" s="161"/>
      <c r="AP57" s="161"/>
      <c r="AQ57" s="389">
        <f t="shared" si="1"/>
        <v>0</v>
      </c>
      <c r="AR57" s="388">
        <f t="shared" si="2"/>
        <v>0</v>
      </c>
      <c r="AS57" s="186"/>
      <c r="AT57" s="186"/>
      <c r="AU57" s="186"/>
      <c r="AV57" s="186"/>
      <c r="AW57" s="186"/>
      <c r="AX57" s="186"/>
      <c r="AY57" s="186"/>
      <c r="AZ57" s="186"/>
      <c r="BA57" s="186"/>
      <c r="BB57" s="186"/>
      <c r="BC57" s="186"/>
      <c r="BD57" s="186"/>
      <c r="BE57" s="186"/>
      <c r="BF57" s="186"/>
    </row>
    <row r="58" spans="1:58" s="344" customFormat="1" ht="30" customHeight="1">
      <c r="B58" s="108"/>
      <c r="C58" s="581">
        <v>6</v>
      </c>
      <c r="D58" s="210"/>
      <c r="E58" s="191" t="s">
        <v>552</v>
      </c>
      <c r="F58" s="268" t="s">
        <v>236</v>
      </c>
      <c r="G58" s="211" t="s">
        <v>559</v>
      </c>
      <c r="H58" s="212"/>
      <c r="I58" s="181"/>
      <c r="J58" s="181"/>
      <c r="K58" s="213"/>
      <c r="L58" s="181"/>
      <c r="M58" s="161"/>
      <c r="N58" s="161"/>
      <c r="O58" s="161">
        <v>1500000</v>
      </c>
      <c r="P58" s="184">
        <f t="shared" si="4"/>
        <v>1500000</v>
      </c>
      <c r="Q58" s="184"/>
      <c r="R58" s="184"/>
      <c r="S58" s="161"/>
      <c r="T58" s="161"/>
      <c r="U58" s="185"/>
      <c r="V58" s="183"/>
      <c r="W58" s="448"/>
      <c r="X58" s="448"/>
      <c r="Y58" s="448"/>
      <c r="Z58" s="448"/>
      <c r="AA58" s="452"/>
      <c r="AB58" s="448"/>
      <c r="AC58" s="357"/>
      <c r="AD58" s="448"/>
      <c r="AE58" s="448"/>
      <c r="AF58" s="478"/>
      <c r="AG58" s="183"/>
      <c r="AH58" s="183"/>
      <c r="AI58" s="161"/>
      <c r="AJ58" s="161"/>
      <c r="AK58" s="161"/>
      <c r="AL58" s="357"/>
      <c r="AM58" s="566"/>
      <c r="AN58" s="566"/>
      <c r="AO58" s="161"/>
      <c r="AP58" s="161"/>
      <c r="AQ58" s="389">
        <f t="shared" si="1"/>
        <v>0</v>
      </c>
      <c r="AR58" s="388">
        <f t="shared" si="2"/>
        <v>0</v>
      </c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  <c r="BE58" s="186"/>
      <c r="BF58" s="186"/>
    </row>
    <row r="59" spans="1:58" s="375" customFormat="1" ht="30" customHeight="1">
      <c r="B59" s="576"/>
      <c r="C59" s="572" t="s">
        <v>830</v>
      </c>
      <c r="D59" s="431" t="s">
        <v>829</v>
      </c>
      <c r="E59" s="191" t="s">
        <v>552</v>
      </c>
      <c r="F59" s="379" t="s">
        <v>828</v>
      </c>
      <c r="G59" s="380" t="s">
        <v>833</v>
      </c>
      <c r="H59" s="381" t="s">
        <v>837</v>
      </c>
      <c r="I59" s="382"/>
      <c r="J59" s="382"/>
      <c r="K59" s="383"/>
      <c r="L59" s="382"/>
      <c r="M59" s="384"/>
      <c r="N59" s="384"/>
      <c r="O59" s="384">
        <v>1568175.36</v>
      </c>
      <c r="P59" s="385">
        <f t="shared" si="4"/>
        <v>1568175.36</v>
      </c>
      <c r="Q59" s="385"/>
      <c r="R59" s="385"/>
      <c r="S59" s="384"/>
      <c r="T59" s="384"/>
      <c r="U59" s="386"/>
      <c r="V59" s="387"/>
      <c r="W59" s="452"/>
      <c r="X59" s="452"/>
      <c r="Y59" s="452"/>
      <c r="Z59" s="452"/>
      <c r="AA59" s="452"/>
      <c r="AB59" s="452"/>
      <c r="AC59" s="445"/>
      <c r="AD59" s="452"/>
      <c r="AE59" s="452"/>
      <c r="AF59" s="478"/>
      <c r="AG59" s="387"/>
      <c r="AH59" s="387"/>
      <c r="AI59" s="384"/>
      <c r="AJ59" s="384"/>
      <c r="AK59" s="384"/>
      <c r="AL59" s="445"/>
      <c r="AM59" s="568"/>
      <c r="AN59" s="568"/>
      <c r="AO59" s="384"/>
      <c r="AP59" s="384"/>
      <c r="AQ59" s="389">
        <f t="shared" si="1"/>
        <v>0</v>
      </c>
      <c r="AR59" s="388">
        <f t="shared" si="2"/>
        <v>0</v>
      </c>
      <c r="AS59" s="186"/>
      <c r="AT59" s="186"/>
      <c r="AU59" s="186"/>
      <c r="AV59" s="186"/>
      <c r="AW59" s="186"/>
      <c r="AX59" s="186"/>
      <c r="AY59" s="186"/>
      <c r="AZ59" s="186"/>
      <c r="BA59" s="186"/>
      <c r="BB59" s="186"/>
      <c r="BC59" s="186"/>
      <c r="BD59" s="186"/>
      <c r="BE59" s="186"/>
      <c r="BF59" s="186"/>
    </row>
    <row r="60" spans="1:58" s="375" customFormat="1" ht="30" customHeight="1">
      <c r="B60" s="576"/>
      <c r="C60" s="572" t="s">
        <v>831</v>
      </c>
      <c r="D60" s="431" t="s">
        <v>829</v>
      </c>
      <c r="E60" s="191" t="s">
        <v>552</v>
      </c>
      <c r="F60" s="379" t="s">
        <v>828</v>
      </c>
      <c r="G60" s="380" t="s">
        <v>838</v>
      </c>
      <c r="H60" s="381"/>
      <c r="I60" s="382"/>
      <c r="J60" s="382"/>
      <c r="K60" s="383"/>
      <c r="L60" s="382"/>
      <c r="M60" s="384"/>
      <c r="N60" s="384"/>
      <c r="O60" s="384">
        <v>2000000</v>
      </c>
      <c r="P60" s="385">
        <f t="shared" si="4"/>
        <v>2000000</v>
      </c>
      <c r="Q60" s="385"/>
      <c r="R60" s="385"/>
      <c r="S60" s="384"/>
      <c r="T60" s="384"/>
      <c r="U60" s="386"/>
      <c r="V60" s="387"/>
      <c r="W60" s="387"/>
      <c r="X60" s="387"/>
      <c r="Y60" s="387"/>
      <c r="Z60" s="387"/>
      <c r="AA60" s="451"/>
      <c r="AB60" s="387"/>
      <c r="AC60" s="384"/>
      <c r="AD60" s="387"/>
      <c r="AE60" s="387"/>
      <c r="AF60" s="472"/>
      <c r="AG60" s="387"/>
      <c r="AH60" s="387"/>
      <c r="AI60" s="384"/>
      <c r="AJ60" s="384"/>
      <c r="AK60" s="384"/>
      <c r="AL60" s="445"/>
      <c r="AM60" s="568"/>
      <c r="AN60" s="568"/>
      <c r="AO60" s="384"/>
      <c r="AP60" s="384"/>
      <c r="AQ60" s="389">
        <f t="shared" si="1"/>
        <v>0</v>
      </c>
      <c r="AR60" s="388">
        <f t="shared" si="2"/>
        <v>0</v>
      </c>
      <c r="AS60" s="186"/>
      <c r="AT60" s="186"/>
      <c r="AU60" s="186"/>
      <c r="AV60" s="186"/>
      <c r="AW60" s="186"/>
      <c r="AX60" s="186"/>
      <c r="AY60" s="186"/>
      <c r="AZ60" s="186"/>
      <c r="BA60" s="186"/>
      <c r="BB60" s="186"/>
      <c r="BC60" s="186"/>
      <c r="BD60" s="186"/>
      <c r="BE60" s="186"/>
      <c r="BF60" s="186"/>
    </row>
    <row r="61" spans="1:58" s="375" customFormat="1" ht="30" customHeight="1">
      <c r="B61" s="576"/>
      <c r="C61" s="572" t="s">
        <v>832</v>
      </c>
      <c r="D61" s="431" t="s">
        <v>829</v>
      </c>
      <c r="E61" s="191" t="s">
        <v>552</v>
      </c>
      <c r="F61" s="379" t="s">
        <v>828</v>
      </c>
      <c r="G61" s="380" t="s">
        <v>834</v>
      </c>
      <c r="H61" s="381"/>
      <c r="I61" s="382"/>
      <c r="J61" s="382"/>
      <c r="K61" s="383"/>
      <c r="L61" s="382"/>
      <c r="M61" s="384"/>
      <c r="N61" s="384"/>
      <c r="O61" s="384">
        <v>1000000</v>
      </c>
      <c r="P61" s="385">
        <f t="shared" si="4"/>
        <v>1000000</v>
      </c>
      <c r="Q61" s="385"/>
      <c r="R61" s="385"/>
      <c r="S61" s="384"/>
      <c r="T61" s="384"/>
      <c r="U61" s="386"/>
      <c r="V61" s="387"/>
      <c r="W61" s="387"/>
      <c r="X61" s="387"/>
      <c r="Y61" s="387"/>
      <c r="Z61" s="387"/>
      <c r="AA61" s="451"/>
      <c r="AB61" s="387"/>
      <c r="AC61" s="384"/>
      <c r="AD61" s="387"/>
      <c r="AE61" s="387"/>
      <c r="AF61" s="472"/>
      <c r="AG61" s="387"/>
      <c r="AH61" s="387"/>
      <c r="AI61" s="384"/>
      <c r="AJ61" s="384"/>
      <c r="AK61" s="384"/>
      <c r="AL61" s="445"/>
      <c r="AM61" s="568"/>
      <c r="AN61" s="568"/>
      <c r="AO61" s="384"/>
      <c r="AP61" s="384"/>
      <c r="AQ61" s="389">
        <f t="shared" si="1"/>
        <v>0</v>
      </c>
      <c r="AR61" s="388">
        <f t="shared" si="2"/>
        <v>0</v>
      </c>
      <c r="AS61" s="186"/>
      <c r="AT61" s="186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  <c r="BE61" s="186"/>
      <c r="BF61" s="186"/>
    </row>
    <row r="62" spans="1:58" s="375" customFormat="1" ht="30" customHeight="1">
      <c r="B62" s="378"/>
      <c r="C62" s="572" t="s">
        <v>195</v>
      </c>
      <c r="D62" s="431" t="s">
        <v>829</v>
      </c>
      <c r="E62" s="191" t="s">
        <v>552</v>
      </c>
      <c r="F62" s="379" t="s">
        <v>828</v>
      </c>
      <c r="G62" s="380" t="s">
        <v>835</v>
      </c>
      <c r="H62" s="381"/>
      <c r="I62" s="382"/>
      <c r="J62" s="382"/>
      <c r="K62" s="383"/>
      <c r="L62" s="382"/>
      <c r="M62" s="384"/>
      <c r="N62" s="384"/>
      <c r="O62" s="384">
        <v>5000000</v>
      </c>
      <c r="P62" s="385">
        <f t="shared" si="4"/>
        <v>5000000</v>
      </c>
      <c r="Q62" s="385"/>
      <c r="R62" s="385"/>
      <c r="S62" s="384"/>
      <c r="T62" s="384"/>
      <c r="U62" s="386"/>
      <c r="V62" s="387"/>
      <c r="W62" s="387"/>
      <c r="X62" s="387"/>
      <c r="Y62" s="387"/>
      <c r="Z62" s="387"/>
      <c r="AA62" s="451"/>
      <c r="AB62" s="387"/>
      <c r="AC62" s="384"/>
      <c r="AD62" s="387"/>
      <c r="AE62" s="387"/>
      <c r="AF62" s="472"/>
      <c r="AG62" s="387"/>
      <c r="AH62" s="387"/>
      <c r="AI62" s="384"/>
      <c r="AJ62" s="384"/>
      <c r="AK62" s="384"/>
      <c r="AL62" s="445"/>
      <c r="AM62" s="568"/>
      <c r="AN62" s="568"/>
      <c r="AO62" s="384"/>
      <c r="AP62" s="384"/>
      <c r="AQ62" s="389">
        <f t="shared" si="1"/>
        <v>0</v>
      </c>
      <c r="AR62" s="388">
        <f t="shared" si="2"/>
        <v>0</v>
      </c>
      <c r="AS62" s="186"/>
      <c r="AT62" s="186"/>
      <c r="AU62" s="186"/>
      <c r="AV62" s="186"/>
      <c r="AW62" s="186"/>
      <c r="AX62" s="186"/>
      <c r="AY62" s="186"/>
      <c r="AZ62" s="186"/>
      <c r="BA62" s="186"/>
      <c r="BB62" s="186"/>
      <c r="BC62" s="186"/>
      <c r="BD62" s="186"/>
      <c r="BE62" s="186"/>
      <c r="BF62" s="186"/>
    </row>
    <row r="63" spans="1:58" s="375" customFormat="1" ht="30" customHeight="1">
      <c r="B63" s="378"/>
      <c r="C63" s="572" t="s">
        <v>197</v>
      </c>
      <c r="D63" s="431" t="s">
        <v>829</v>
      </c>
      <c r="E63" s="191" t="s">
        <v>552</v>
      </c>
      <c r="F63" s="379" t="s">
        <v>828</v>
      </c>
      <c r="G63" s="380" t="s">
        <v>836</v>
      </c>
      <c r="H63" s="381"/>
      <c r="I63" s="382"/>
      <c r="J63" s="382"/>
      <c r="K63" s="383"/>
      <c r="L63" s="382"/>
      <c r="M63" s="384"/>
      <c r="N63" s="384"/>
      <c r="O63" s="384">
        <v>5000000</v>
      </c>
      <c r="P63" s="385">
        <f t="shared" si="4"/>
        <v>5000000</v>
      </c>
      <c r="Q63" s="385"/>
      <c r="R63" s="385"/>
      <c r="S63" s="384"/>
      <c r="T63" s="384"/>
      <c r="U63" s="386"/>
      <c r="V63" s="387"/>
      <c r="W63" s="387"/>
      <c r="X63" s="387"/>
      <c r="Y63" s="387"/>
      <c r="Z63" s="387"/>
      <c r="AA63" s="451"/>
      <c r="AB63" s="387"/>
      <c r="AC63" s="384"/>
      <c r="AD63" s="387"/>
      <c r="AE63" s="387"/>
      <c r="AF63" s="472"/>
      <c r="AG63" s="387"/>
      <c r="AH63" s="387"/>
      <c r="AI63" s="384"/>
      <c r="AJ63" s="384"/>
      <c r="AK63" s="384"/>
      <c r="AL63" s="445"/>
      <c r="AM63" s="568"/>
      <c r="AN63" s="568"/>
      <c r="AO63" s="384"/>
      <c r="AP63" s="384"/>
      <c r="AQ63" s="389">
        <f t="shared" si="1"/>
        <v>0</v>
      </c>
      <c r="AR63" s="388">
        <f t="shared" si="2"/>
        <v>0</v>
      </c>
      <c r="AS63" s="186"/>
      <c r="AT63" s="186"/>
      <c r="AU63" s="186"/>
      <c r="AV63" s="186"/>
      <c r="AW63" s="186"/>
      <c r="AX63" s="186"/>
      <c r="AY63" s="186"/>
      <c r="AZ63" s="186"/>
      <c r="BA63" s="186"/>
      <c r="BB63" s="186"/>
      <c r="BC63" s="186"/>
      <c r="BD63" s="186"/>
      <c r="BE63" s="186"/>
      <c r="BF63" s="186"/>
    </row>
    <row r="64" spans="1:58" s="375" customFormat="1" ht="30" customHeight="1">
      <c r="B64" s="378"/>
      <c r="C64" s="572">
        <v>5</v>
      </c>
      <c r="D64" s="431" t="s">
        <v>829</v>
      </c>
      <c r="E64" s="191" t="s">
        <v>552</v>
      </c>
      <c r="F64" s="379" t="s">
        <v>828</v>
      </c>
      <c r="G64" s="380" t="s">
        <v>2703</v>
      </c>
      <c r="H64" s="381"/>
      <c r="I64" s="382"/>
      <c r="J64" s="382"/>
      <c r="K64" s="383"/>
      <c r="L64" s="382"/>
      <c r="M64" s="384"/>
      <c r="N64" s="384"/>
      <c r="O64" s="384">
        <v>5000000</v>
      </c>
      <c r="P64" s="385">
        <f t="shared" si="4"/>
        <v>5000000</v>
      </c>
      <c r="Q64" s="385"/>
      <c r="R64" s="385"/>
      <c r="S64" s="384"/>
      <c r="T64" s="384"/>
      <c r="U64" s="386"/>
      <c r="V64" s="387"/>
      <c r="W64" s="387"/>
      <c r="X64" s="387"/>
      <c r="Y64" s="387"/>
      <c r="Z64" s="387"/>
      <c r="AA64" s="451"/>
      <c r="AB64" s="387"/>
      <c r="AC64" s="384"/>
      <c r="AD64" s="387"/>
      <c r="AE64" s="387"/>
      <c r="AF64" s="472"/>
      <c r="AG64" s="387"/>
      <c r="AH64" s="387"/>
      <c r="AI64" s="384"/>
      <c r="AJ64" s="384"/>
      <c r="AK64" s="384"/>
      <c r="AL64" s="445"/>
      <c r="AM64" s="568"/>
      <c r="AN64" s="568"/>
      <c r="AO64" s="384"/>
      <c r="AP64" s="384"/>
      <c r="AQ64" s="389">
        <f t="shared" si="1"/>
        <v>0</v>
      </c>
      <c r="AR64" s="388">
        <f t="shared" si="2"/>
        <v>0</v>
      </c>
      <c r="AS64" s="186"/>
      <c r="AT64" s="186"/>
      <c r="AU64" s="186"/>
      <c r="AV64" s="186"/>
      <c r="AW64" s="186"/>
      <c r="AX64" s="186"/>
      <c r="AY64" s="186"/>
      <c r="AZ64" s="186"/>
      <c r="BA64" s="186"/>
      <c r="BB64" s="186"/>
      <c r="BC64" s="186"/>
      <c r="BD64" s="186"/>
      <c r="BE64" s="186"/>
      <c r="BF64" s="186"/>
    </row>
    <row r="65" spans="1:58" s="544" customFormat="1" ht="30" customHeight="1">
      <c r="B65" s="378"/>
      <c r="C65" s="580">
        <v>1</v>
      </c>
      <c r="D65" s="543" t="s">
        <v>2695</v>
      </c>
      <c r="E65" s="545"/>
      <c r="F65" s="545"/>
      <c r="G65" s="545" t="s">
        <v>269</v>
      </c>
      <c r="H65" s="259" t="s">
        <v>560</v>
      </c>
      <c r="I65" s="545"/>
      <c r="J65" s="545"/>
      <c r="K65" s="383"/>
      <c r="L65" s="545"/>
      <c r="M65" s="445"/>
      <c r="N65" s="445"/>
      <c r="O65" s="445"/>
      <c r="P65" s="546"/>
      <c r="Q65" s="546"/>
      <c r="R65" s="546">
        <v>26200000</v>
      </c>
      <c r="S65" s="445"/>
      <c r="T65" s="445"/>
      <c r="U65" s="450"/>
      <c r="V65" s="445"/>
      <c r="W65" s="450"/>
      <c r="X65" s="450"/>
      <c r="Y65" s="450"/>
      <c r="Z65" s="450"/>
      <c r="AA65" s="450"/>
      <c r="AB65" s="450"/>
      <c r="AC65" s="445"/>
      <c r="AD65" s="450"/>
      <c r="AE65" s="450"/>
      <c r="AF65" s="547"/>
      <c r="AG65" s="450"/>
      <c r="AH65" s="450"/>
      <c r="AI65" s="445"/>
      <c r="AJ65" s="445"/>
      <c r="AK65" s="445"/>
      <c r="AL65" s="445"/>
      <c r="AM65" s="568">
        <v>15000000</v>
      </c>
      <c r="AN65" s="568"/>
      <c r="AO65" s="445"/>
      <c r="AP65" s="445"/>
      <c r="AQ65" s="548"/>
      <c r="AR65" s="549"/>
      <c r="AS65" s="550"/>
      <c r="AT65" s="550"/>
      <c r="AU65" s="550"/>
      <c r="AV65" s="550"/>
      <c r="AW65" s="550"/>
      <c r="AX65" s="550"/>
      <c r="AY65" s="550"/>
      <c r="AZ65" s="550"/>
      <c r="BA65" s="550"/>
      <c r="BB65" s="550"/>
      <c r="BC65" s="550"/>
      <c r="BD65" s="550"/>
      <c r="BE65" s="550"/>
      <c r="BF65" s="550"/>
    </row>
    <row r="66" spans="1:58" s="544" customFormat="1" ht="30" customHeight="1">
      <c r="B66" s="378"/>
      <c r="C66" s="580">
        <v>6</v>
      </c>
      <c r="D66" s="543" t="s">
        <v>2697</v>
      </c>
      <c r="E66" s="545"/>
      <c r="F66" s="545"/>
      <c r="G66" s="545" t="s">
        <v>2698</v>
      </c>
      <c r="H66" s="545"/>
      <c r="I66" s="545"/>
      <c r="J66" s="545"/>
      <c r="K66" s="383"/>
      <c r="L66" s="545"/>
      <c r="M66" s="445"/>
      <c r="N66" s="445"/>
      <c r="O66" s="445"/>
      <c r="P66" s="546"/>
      <c r="Q66" s="546"/>
      <c r="R66" s="551">
        <v>3000000</v>
      </c>
      <c r="S66" s="445"/>
      <c r="T66" s="445"/>
      <c r="U66" s="450"/>
      <c r="V66" s="445"/>
      <c r="W66" s="450"/>
      <c r="X66" s="450"/>
      <c r="Y66" s="450"/>
      <c r="Z66" s="450"/>
      <c r="AA66" s="450"/>
      <c r="AB66" s="450"/>
      <c r="AC66" s="445"/>
      <c r="AD66" s="450"/>
      <c r="AE66" s="450"/>
      <c r="AF66" s="547"/>
      <c r="AG66" s="450"/>
      <c r="AH66" s="450"/>
      <c r="AI66" s="445"/>
      <c r="AJ66" s="445"/>
      <c r="AK66" s="445"/>
      <c r="AL66" s="445"/>
      <c r="AM66" s="568"/>
      <c r="AN66" s="568"/>
      <c r="AO66" s="445"/>
      <c r="AP66" s="445"/>
      <c r="AQ66" s="548"/>
      <c r="AR66" s="549"/>
      <c r="AS66" s="550"/>
      <c r="AT66" s="550"/>
      <c r="AU66" s="550"/>
      <c r="AV66" s="550"/>
      <c r="AW66" s="550"/>
      <c r="AX66" s="550"/>
      <c r="AY66" s="550"/>
      <c r="AZ66" s="550"/>
      <c r="BA66" s="550"/>
      <c r="BB66" s="550"/>
      <c r="BC66" s="550"/>
      <c r="BD66" s="550"/>
      <c r="BE66" s="550"/>
      <c r="BF66" s="550"/>
    </row>
    <row r="67" spans="1:58" s="16" customFormat="1" ht="30" customHeight="1">
      <c r="B67" s="621" t="s">
        <v>235</v>
      </c>
      <c r="C67" s="621"/>
      <c r="D67" s="621"/>
      <c r="E67" s="622"/>
      <c r="F67" s="622"/>
      <c r="G67" s="621"/>
      <c r="H67" s="621"/>
      <c r="I67" s="269"/>
      <c r="J67" s="270"/>
      <c r="K67" s="269"/>
      <c r="L67" s="269"/>
      <c r="M67" s="271"/>
      <c r="N67" s="271"/>
      <c r="O67" s="271"/>
      <c r="P67" s="271"/>
      <c r="Q67" s="271"/>
      <c r="R67" s="271"/>
      <c r="S67" s="271"/>
      <c r="T67" s="271"/>
      <c r="U67" s="271"/>
      <c r="V67" s="271"/>
      <c r="W67" s="271"/>
      <c r="X67" s="271"/>
      <c r="Y67" s="271"/>
      <c r="Z67" s="271"/>
      <c r="AA67" s="419"/>
      <c r="AB67" s="271"/>
      <c r="AC67" s="271"/>
      <c r="AD67" s="271"/>
      <c r="AE67" s="271"/>
      <c r="AF67" s="419"/>
      <c r="AG67" s="271"/>
      <c r="AH67" s="271"/>
      <c r="AI67" s="271"/>
      <c r="AJ67" s="271"/>
      <c r="AK67" s="271"/>
      <c r="AL67" s="271"/>
      <c r="AM67" s="271"/>
      <c r="AN67" s="271"/>
      <c r="AO67" s="271"/>
      <c r="AP67" s="271"/>
      <c r="AQ67" s="389">
        <f t="shared" si="1"/>
        <v>0</v>
      </c>
      <c r="AR67" s="388">
        <f t="shared" si="2"/>
        <v>0</v>
      </c>
      <c r="AS67" s="217"/>
      <c r="AT67" s="217"/>
      <c r="AU67" s="217"/>
      <c r="AV67" s="217"/>
      <c r="AW67" s="217"/>
      <c r="AX67" s="217"/>
      <c r="AY67" s="217"/>
      <c r="AZ67" s="217"/>
      <c r="BA67" s="217"/>
      <c r="BB67" s="217"/>
      <c r="BC67" s="217"/>
      <c r="BD67" s="217"/>
      <c r="BE67" s="217"/>
      <c r="BF67" s="217"/>
    </row>
    <row r="68" spans="1:58" s="118" customFormat="1" ht="30" customHeight="1">
      <c r="B68" s="131"/>
      <c r="C68" s="132"/>
      <c r="D68" s="432" t="s">
        <v>233</v>
      </c>
      <c r="E68" s="272"/>
      <c r="F68" s="273"/>
      <c r="G68" s="274" t="s">
        <v>232</v>
      </c>
      <c r="H68" s="275" t="s">
        <v>234</v>
      </c>
      <c r="I68" s="181" t="s">
        <v>9</v>
      </c>
      <c r="J68" s="181"/>
      <c r="K68" s="213"/>
      <c r="L68" s="181" t="s">
        <v>236</v>
      </c>
      <c r="M68" s="161">
        <v>0</v>
      </c>
      <c r="N68" s="161">
        <v>289000</v>
      </c>
      <c r="O68" s="161">
        <v>289000</v>
      </c>
      <c r="P68" s="184">
        <f t="shared" si="3"/>
        <v>0</v>
      </c>
      <c r="Q68" s="184"/>
      <c r="R68" s="184"/>
      <c r="S68" s="161"/>
      <c r="T68" s="161"/>
      <c r="U68" s="185"/>
      <c r="V68" s="183"/>
      <c r="W68" s="183"/>
      <c r="X68" s="183"/>
      <c r="Y68" s="183"/>
      <c r="Z68" s="183"/>
      <c r="AA68" s="451"/>
      <c r="AB68" s="183"/>
      <c r="AC68" s="161"/>
      <c r="AD68" s="183"/>
      <c r="AE68" s="183"/>
      <c r="AF68" s="472"/>
      <c r="AG68" s="183"/>
      <c r="AH68" s="183"/>
      <c r="AI68" s="161"/>
      <c r="AJ68" s="161"/>
      <c r="AK68" s="161"/>
      <c r="AL68" s="357"/>
      <c r="AM68" s="566"/>
      <c r="AN68" s="566"/>
      <c r="AO68" s="161"/>
      <c r="AP68" s="161"/>
      <c r="AQ68" s="389">
        <f t="shared" si="1"/>
        <v>0</v>
      </c>
      <c r="AR68" s="388">
        <f t="shared" si="2"/>
        <v>0</v>
      </c>
      <c r="AS68" s="186"/>
      <c r="AT68" s="186"/>
      <c r="AU68" s="186"/>
      <c r="AV68" s="186"/>
      <c r="AW68" s="186"/>
      <c r="AX68" s="186"/>
      <c r="AY68" s="186"/>
      <c r="AZ68" s="186"/>
      <c r="BA68" s="186"/>
      <c r="BB68" s="186"/>
      <c r="BC68" s="186"/>
      <c r="BD68" s="186"/>
      <c r="BE68" s="186"/>
      <c r="BF68" s="186"/>
    </row>
    <row r="69" spans="1:58" s="82" customFormat="1" ht="28.5" customHeight="1">
      <c r="A69" s="103"/>
      <c r="B69" s="623" t="s">
        <v>318</v>
      </c>
      <c r="C69" s="624"/>
      <c r="D69" s="624"/>
      <c r="E69" s="624"/>
      <c r="F69" s="624"/>
      <c r="G69" s="624"/>
      <c r="H69" s="625"/>
      <c r="I69" s="219"/>
      <c r="J69" s="276"/>
      <c r="K69" s="276"/>
      <c r="L69" s="276"/>
      <c r="M69" s="276"/>
      <c r="N69" s="276"/>
      <c r="O69" s="277"/>
      <c r="P69" s="278"/>
      <c r="Q69" s="276"/>
      <c r="R69" s="276"/>
      <c r="S69" s="276"/>
      <c r="T69" s="279"/>
      <c r="U69" s="280"/>
      <c r="V69" s="276"/>
      <c r="W69" s="276"/>
      <c r="X69" s="277"/>
      <c r="Y69" s="556"/>
      <c r="Z69" s="288"/>
      <c r="AA69" s="288"/>
      <c r="AB69" s="288"/>
      <c r="AC69" s="288"/>
      <c r="AD69" s="288"/>
      <c r="AE69" s="288"/>
      <c r="AF69" s="288"/>
      <c r="AG69" s="557"/>
      <c r="AH69" s="278"/>
      <c r="AI69" s="276"/>
      <c r="AJ69" s="276"/>
      <c r="AK69" s="276"/>
      <c r="AL69" s="276"/>
      <c r="AM69" s="276"/>
      <c r="AN69" s="277"/>
      <c r="AO69" s="276"/>
      <c r="AP69" s="277"/>
      <c r="AQ69" s="389">
        <f t="shared" si="1"/>
        <v>0</v>
      </c>
      <c r="AR69" s="388">
        <f t="shared" si="2"/>
        <v>0</v>
      </c>
      <c r="AS69" s="170"/>
      <c r="AT69" s="170"/>
      <c r="AU69" s="170"/>
      <c r="AV69" s="170"/>
      <c r="AW69" s="170"/>
      <c r="AX69" s="170"/>
      <c r="AY69" s="170"/>
      <c r="AZ69" s="170"/>
      <c r="BA69" s="170"/>
      <c r="BB69" s="170"/>
      <c r="BC69" s="170"/>
      <c r="BD69" s="170"/>
      <c r="BE69" s="170"/>
      <c r="BF69" s="170"/>
    </row>
    <row r="70" spans="1:58" s="12" customFormat="1" ht="30" customHeight="1">
      <c r="B70" s="133"/>
      <c r="C70" s="134">
        <v>3</v>
      </c>
      <c r="D70" s="433" t="s">
        <v>203</v>
      </c>
      <c r="E70" s="281"/>
      <c r="F70" s="281"/>
      <c r="G70" s="282" t="s">
        <v>48</v>
      </c>
      <c r="H70" s="283" t="s">
        <v>48</v>
      </c>
      <c r="I70" s="179" t="s">
        <v>9</v>
      </c>
      <c r="J70" s="181"/>
      <c r="K70" s="205">
        <v>44561</v>
      </c>
      <c r="L70" s="180" t="s">
        <v>238</v>
      </c>
      <c r="M70" s="161">
        <v>0</v>
      </c>
      <c r="N70" s="161">
        <v>1750000</v>
      </c>
      <c r="O70" s="187"/>
      <c r="P70" s="184">
        <f t="shared" si="3"/>
        <v>1750000</v>
      </c>
      <c r="Q70" s="184"/>
      <c r="R70" s="184"/>
      <c r="S70" s="284"/>
      <c r="T70" s="188"/>
      <c r="U70" s="188"/>
      <c r="V70" s="187"/>
      <c r="W70" s="187"/>
      <c r="X70" s="187"/>
      <c r="Y70" s="187"/>
      <c r="Z70" s="187"/>
      <c r="AA70" s="446"/>
      <c r="AB70" s="187"/>
      <c r="AC70" s="161"/>
      <c r="AD70" s="187"/>
      <c r="AE70" s="187"/>
      <c r="AF70" s="474"/>
      <c r="AG70" s="187"/>
      <c r="AH70" s="187"/>
      <c r="AI70" s="161"/>
      <c r="AJ70" s="161"/>
      <c r="AK70" s="161"/>
      <c r="AL70" s="357"/>
      <c r="AM70" s="566"/>
      <c r="AN70" s="566"/>
      <c r="AO70" s="161"/>
      <c r="AP70" s="161"/>
      <c r="AQ70" s="389">
        <f t="shared" si="1"/>
        <v>0</v>
      </c>
      <c r="AR70" s="388">
        <f t="shared" si="2"/>
        <v>0</v>
      </c>
      <c r="AS70" s="189"/>
      <c r="AT70" s="189"/>
      <c r="AU70" s="189"/>
      <c r="AV70" s="189"/>
      <c r="AW70" s="189"/>
      <c r="AX70" s="189"/>
      <c r="AY70" s="189"/>
      <c r="AZ70" s="189"/>
      <c r="BA70" s="189"/>
      <c r="BB70" s="189"/>
      <c r="BC70" s="189"/>
      <c r="BD70" s="189"/>
      <c r="BE70" s="189"/>
      <c r="BF70" s="189"/>
    </row>
    <row r="71" spans="1:58" s="8" customFormat="1" ht="30" customHeight="1">
      <c r="B71" s="575"/>
      <c r="C71" s="83">
        <v>1</v>
      </c>
      <c r="D71" s="429" t="s">
        <v>823</v>
      </c>
      <c r="E71" s="178" t="s">
        <v>822</v>
      </c>
      <c r="F71" s="178"/>
      <c r="G71" s="179" t="s">
        <v>56</v>
      </c>
      <c r="H71" s="179" t="s">
        <v>57</v>
      </c>
      <c r="I71" s="179" t="s">
        <v>24</v>
      </c>
      <c r="J71" s="181"/>
      <c r="K71" s="182">
        <v>44377</v>
      </c>
      <c r="L71" s="179" t="s">
        <v>238</v>
      </c>
      <c r="M71" s="161">
        <v>0</v>
      </c>
      <c r="N71" s="161">
        <v>2457200</v>
      </c>
      <c r="O71" s="183"/>
      <c r="P71" s="184">
        <f t="shared" si="3"/>
        <v>2457200</v>
      </c>
      <c r="Q71" s="184"/>
      <c r="R71" s="184"/>
      <c r="S71" s="284"/>
      <c r="T71" s="185"/>
      <c r="U71" s="185"/>
      <c r="V71" s="183"/>
      <c r="W71" s="183"/>
      <c r="X71" s="183"/>
      <c r="Y71" s="183"/>
      <c r="Z71" s="183"/>
      <c r="AA71" s="451"/>
      <c r="AB71" s="183"/>
      <c r="AC71" s="161"/>
      <c r="AD71" s="183"/>
      <c r="AE71" s="183"/>
      <c r="AF71" s="472"/>
      <c r="AG71" s="183"/>
      <c r="AH71" s="183"/>
      <c r="AI71" s="161">
        <v>515000</v>
      </c>
      <c r="AJ71" s="161"/>
      <c r="AK71" s="161"/>
      <c r="AL71" s="357"/>
      <c r="AM71" s="566"/>
      <c r="AN71" s="566"/>
      <c r="AO71" s="161"/>
      <c r="AP71" s="161"/>
      <c r="AQ71" s="389">
        <f t="shared" si="1"/>
        <v>515000</v>
      </c>
      <c r="AR71" s="388">
        <f t="shared" si="2"/>
        <v>0</v>
      </c>
      <c r="AS71" s="186"/>
      <c r="AT71" s="186"/>
      <c r="AU71" s="186"/>
      <c r="AV71" s="186"/>
      <c r="AW71" s="186"/>
      <c r="AX71" s="186"/>
      <c r="AY71" s="186"/>
      <c r="AZ71" s="186"/>
      <c r="BA71" s="186"/>
      <c r="BB71" s="186"/>
      <c r="BC71" s="186"/>
      <c r="BD71" s="186"/>
      <c r="BE71" s="186"/>
      <c r="BF71" s="186"/>
    </row>
    <row r="72" spans="1:58" s="8" customFormat="1" ht="30" customHeight="1">
      <c r="B72" s="575"/>
      <c r="C72" s="83">
        <v>1</v>
      </c>
      <c r="D72" s="434" t="s">
        <v>227</v>
      </c>
      <c r="E72" s="181" t="s">
        <v>279</v>
      </c>
      <c r="F72" s="181"/>
      <c r="G72" s="179" t="s">
        <v>46</v>
      </c>
      <c r="H72" s="285" t="s">
        <v>47</v>
      </c>
      <c r="I72" s="179" t="s">
        <v>81</v>
      </c>
      <c r="J72" s="181"/>
      <c r="K72" s="182">
        <v>44561</v>
      </c>
      <c r="L72" s="179" t="s">
        <v>239</v>
      </c>
      <c r="M72" s="161">
        <v>84743.96</v>
      </c>
      <c r="N72" s="161">
        <v>1046085.3800000001</v>
      </c>
      <c r="O72" s="183"/>
      <c r="P72" s="184">
        <f t="shared" si="3"/>
        <v>1130829.3400000001</v>
      </c>
      <c r="Q72" s="184"/>
      <c r="R72" s="184"/>
      <c r="S72" s="161"/>
      <c r="T72" s="161">
        <v>591.1</v>
      </c>
      <c r="U72" s="185"/>
      <c r="V72" s="161">
        <v>472.5</v>
      </c>
      <c r="W72" s="183"/>
      <c r="X72" s="183"/>
      <c r="Y72" s="183"/>
      <c r="Z72" s="183"/>
      <c r="AA72" s="451"/>
      <c r="AB72" s="183"/>
      <c r="AC72" s="161"/>
      <c r="AD72" s="183"/>
      <c r="AE72" s="183"/>
      <c r="AF72" s="472"/>
      <c r="AG72" s="183"/>
      <c r="AH72" s="183"/>
      <c r="AI72" s="161"/>
      <c r="AJ72" s="161"/>
      <c r="AK72" s="161"/>
      <c r="AL72" s="357"/>
      <c r="AM72" s="566"/>
      <c r="AN72" s="566"/>
      <c r="AO72" s="161"/>
      <c r="AP72" s="161"/>
      <c r="AQ72" s="389">
        <f t="shared" si="1"/>
        <v>0</v>
      </c>
      <c r="AR72" s="388">
        <f t="shared" si="2"/>
        <v>1063.5999999999999</v>
      </c>
      <c r="AS72" s="186"/>
      <c r="AT72" s="186"/>
      <c r="AU72" s="186"/>
      <c r="AV72" s="186"/>
      <c r="AW72" s="186"/>
      <c r="AX72" s="186"/>
      <c r="AY72" s="186"/>
      <c r="AZ72" s="186"/>
      <c r="BA72" s="186"/>
      <c r="BB72" s="186"/>
      <c r="BC72" s="186"/>
      <c r="BD72" s="186"/>
      <c r="BE72" s="186"/>
      <c r="BF72" s="186"/>
    </row>
    <row r="73" spans="1:58" s="8" customFormat="1" ht="30" customHeight="1">
      <c r="B73" s="96"/>
      <c r="C73" s="83" t="s">
        <v>195</v>
      </c>
      <c r="D73" s="429" t="s">
        <v>196</v>
      </c>
      <c r="E73" s="178"/>
      <c r="F73" s="178"/>
      <c r="G73" s="179" t="s">
        <v>272</v>
      </c>
      <c r="H73" s="179" t="s">
        <v>58</v>
      </c>
      <c r="I73" s="263" t="s">
        <v>81</v>
      </c>
      <c r="J73" s="264"/>
      <c r="K73" s="193">
        <v>44428</v>
      </c>
      <c r="L73" s="179" t="s">
        <v>240</v>
      </c>
      <c r="M73" s="161">
        <v>0</v>
      </c>
      <c r="N73" s="161">
        <v>1552250</v>
      </c>
      <c r="O73" s="183"/>
      <c r="P73" s="184">
        <f t="shared" si="3"/>
        <v>1552250</v>
      </c>
      <c r="Q73" s="184"/>
      <c r="R73" s="184"/>
      <c r="S73" s="284"/>
      <c r="T73" s="185"/>
      <c r="U73" s="185"/>
      <c r="V73" s="183"/>
      <c r="W73" s="183"/>
      <c r="X73" s="183"/>
      <c r="Y73" s="183"/>
      <c r="Z73" s="183"/>
      <c r="AA73" s="451"/>
      <c r="AB73" s="183"/>
      <c r="AC73" s="161"/>
      <c r="AD73" s="183"/>
      <c r="AE73" s="183"/>
      <c r="AF73" s="472"/>
      <c r="AG73" s="183"/>
      <c r="AH73" s="183"/>
      <c r="AI73" s="161"/>
      <c r="AJ73" s="161"/>
      <c r="AK73" s="161"/>
      <c r="AL73" s="357"/>
      <c r="AM73" s="566"/>
      <c r="AN73" s="566"/>
      <c r="AO73" s="161"/>
      <c r="AP73" s="161"/>
      <c r="AQ73" s="389">
        <f t="shared" si="1"/>
        <v>0</v>
      </c>
      <c r="AR73" s="388">
        <f t="shared" si="2"/>
        <v>0</v>
      </c>
      <c r="AS73" s="186"/>
      <c r="AT73" s="186"/>
      <c r="AU73" s="186"/>
      <c r="AV73" s="186"/>
      <c r="AW73" s="186"/>
      <c r="AX73" s="186"/>
      <c r="AY73" s="186"/>
      <c r="AZ73" s="186"/>
      <c r="BA73" s="186"/>
      <c r="BB73" s="186"/>
      <c r="BC73" s="186"/>
      <c r="BD73" s="186"/>
      <c r="BE73" s="186"/>
      <c r="BF73" s="186"/>
    </row>
    <row r="74" spans="1:58" s="8" customFormat="1" ht="30" customHeight="1">
      <c r="B74" s="96"/>
      <c r="C74" s="83" t="s">
        <v>197</v>
      </c>
      <c r="D74" s="429" t="s">
        <v>64</v>
      </c>
      <c r="E74" s="178"/>
      <c r="F74" s="178"/>
      <c r="G74" s="179" t="s">
        <v>65</v>
      </c>
      <c r="H74" s="179" t="s">
        <v>66</v>
      </c>
      <c r="I74" s="179" t="s">
        <v>9</v>
      </c>
      <c r="J74" s="181"/>
      <c r="K74" s="182">
        <v>44561</v>
      </c>
      <c r="L74" s="179" t="s">
        <v>241</v>
      </c>
      <c r="M74" s="161">
        <v>0</v>
      </c>
      <c r="N74" s="161">
        <v>792185</v>
      </c>
      <c r="O74" s="183"/>
      <c r="P74" s="184">
        <f t="shared" si="3"/>
        <v>792185</v>
      </c>
      <c r="Q74" s="184"/>
      <c r="R74" s="184"/>
      <c r="S74" s="284"/>
      <c r="T74" s="185"/>
      <c r="U74" s="185"/>
      <c r="V74" s="183"/>
      <c r="W74" s="183"/>
      <c r="X74" s="183"/>
      <c r="Y74" s="183"/>
      <c r="Z74" s="183"/>
      <c r="AA74" s="451"/>
      <c r="AB74" s="183"/>
      <c r="AC74" s="161"/>
      <c r="AD74" s="183"/>
      <c r="AE74" s="183"/>
      <c r="AF74" s="472"/>
      <c r="AG74" s="183"/>
      <c r="AH74" s="183"/>
      <c r="AI74" s="161"/>
      <c r="AJ74" s="161"/>
      <c r="AK74" s="161"/>
      <c r="AL74" s="357"/>
      <c r="AM74" s="566"/>
      <c r="AN74" s="566"/>
      <c r="AO74" s="161"/>
      <c r="AP74" s="161"/>
      <c r="AQ74" s="389">
        <f t="shared" si="1"/>
        <v>0</v>
      </c>
      <c r="AR74" s="388">
        <f t="shared" si="2"/>
        <v>0</v>
      </c>
      <c r="AS74" s="186"/>
      <c r="AT74" s="186"/>
      <c r="AU74" s="186"/>
      <c r="AV74" s="186"/>
      <c r="AW74" s="186"/>
      <c r="AX74" s="186"/>
      <c r="AY74" s="186"/>
      <c r="AZ74" s="186"/>
      <c r="BA74" s="186"/>
      <c r="BB74" s="186"/>
      <c r="BC74" s="186"/>
      <c r="BD74" s="186"/>
      <c r="BE74" s="186"/>
      <c r="BF74" s="186"/>
    </row>
    <row r="75" spans="1:58" s="8" customFormat="1" ht="30" customHeight="1">
      <c r="B75" s="575"/>
      <c r="C75" s="83">
        <v>1</v>
      </c>
      <c r="D75" s="429" t="s">
        <v>72</v>
      </c>
      <c r="E75" s="178"/>
      <c r="F75" s="178"/>
      <c r="G75" s="179" t="s">
        <v>73</v>
      </c>
      <c r="H75" s="218" t="s">
        <v>74</v>
      </c>
      <c r="I75" s="179" t="s">
        <v>9</v>
      </c>
      <c r="J75" s="181"/>
      <c r="K75" s="182">
        <v>44561</v>
      </c>
      <c r="L75" s="179" t="s">
        <v>241</v>
      </c>
      <c r="M75" s="161">
        <v>0</v>
      </c>
      <c r="N75" s="161">
        <v>2410160</v>
      </c>
      <c r="O75" s="183"/>
      <c r="P75" s="184">
        <f t="shared" si="3"/>
        <v>2410160</v>
      </c>
      <c r="Q75" s="184"/>
      <c r="R75" s="184"/>
      <c r="S75" s="284"/>
      <c r="T75" s="185"/>
      <c r="U75" s="185"/>
      <c r="V75" s="183"/>
      <c r="W75" s="183"/>
      <c r="X75" s="183"/>
      <c r="Y75" s="183"/>
      <c r="Z75" s="183"/>
      <c r="AA75" s="451"/>
      <c r="AB75" s="183"/>
      <c r="AC75" s="161"/>
      <c r="AD75" s="183"/>
      <c r="AE75" s="183"/>
      <c r="AF75" s="472"/>
      <c r="AG75" s="183"/>
      <c r="AH75" s="183"/>
      <c r="AI75" s="161"/>
      <c r="AJ75" s="161"/>
      <c r="AK75" s="161"/>
      <c r="AL75" s="357"/>
      <c r="AM75" s="566"/>
      <c r="AN75" s="566"/>
      <c r="AO75" s="161"/>
      <c r="AP75" s="161"/>
      <c r="AQ75" s="389">
        <f t="shared" ref="AQ75:AQ108" si="5">S75+U75+W75+Y75+AB75+AD75+AG75+AI75+AK75+AM75+AO75</f>
        <v>0</v>
      </c>
      <c r="AR75" s="388">
        <f t="shared" ref="AR75:AR108" si="6">T75+V75+X75+Z75+AC75+AE75+AH75+AJ75+AL75+AN75+AP75</f>
        <v>0</v>
      </c>
      <c r="AS75" s="186"/>
      <c r="AT75" s="186"/>
      <c r="AU75" s="186"/>
      <c r="AV75" s="186"/>
      <c r="AW75" s="186"/>
      <c r="AX75" s="186"/>
      <c r="AY75" s="186"/>
      <c r="AZ75" s="186"/>
      <c r="BA75" s="186"/>
      <c r="BB75" s="186"/>
      <c r="BC75" s="186"/>
      <c r="BD75" s="186"/>
      <c r="BE75" s="186"/>
      <c r="BF75" s="186"/>
    </row>
    <row r="76" spans="1:58" s="12" customFormat="1" ht="30" customHeight="1">
      <c r="B76" s="95"/>
      <c r="C76" s="84">
        <v>2</v>
      </c>
      <c r="D76" s="429" t="s">
        <v>75</v>
      </c>
      <c r="E76" s="178"/>
      <c r="F76" s="178"/>
      <c r="G76" s="179" t="s">
        <v>76</v>
      </c>
      <c r="H76" s="179" t="s">
        <v>77</v>
      </c>
      <c r="I76" s="179" t="s">
        <v>9</v>
      </c>
      <c r="J76" s="181"/>
      <c r="K76" s="182">
        <v>44561</v>
      </c>
      <c r="L76" s="179" t="s">
        <v>242</v>
      </c>
      <c r="M76" s="161">
        <v>0</v>
      </c>
      <c r="N76" s="161">
        <v>1180400</v>
      </c>
      <c r="O76" s="187"/>
      <c r="P76" s="184">
        <f t="shared" si="3"/>
        <v>1180400</v>
      </c>
      <c r="Q76" s="184"/>
      <c r="R76" s="184"/>
      <c r="S76" s="284"/>
      <c r="T76" s="188"/>
      <c r="U76" s="188"/>
      <c r="V76" s="187"/>
      <c r="W76" s="187"/>
      <c r="X76" s="187"/>
      <c r="Y76" s="187"/>
      <c r="Z76" s="187"/>
      <c r="AA76" s="446"/>
      <c r="AB76" s="187"/>
      <c r="AC76" s="161"/>
      <c r="AD76" s="187"/>
      <c r="AE76" s="187"/>
      <c r="AF76" s="474"/>
      <c r="AG76" s="187"/>
      <c r="AH76" s="187"/>
      <c r="AI76" s="161"/>
      <c r="AJ76" s="161"/>
      <c r="AK76" s="161"/>
      <c r="AL76" s="357"/>
      <c r="AM76" s="566"/>
      <c r="AN76" s="566"/>
      <c r="AO76" s="161"/>
      <c r="AP76" s="161"/>
      <c r="AQ76" s="389">
        <f t="shared" si="5"/>
        <v>0</v>
      </c>
      <c r="AR76" s="388">
        <f t="shared" si="6"/>
        <v>0</v>
      </c>
      <c r="AS76" s="189"/>
      <c r="AT76" s="189"/>
      <c r="AU76" s="189"/>
      <c r="AV76" s="189"/>
      <c r="AW76" s="189"/>
      <c r="AX76" s="189"/>
      <c r="AY76" s="189"/>
      <c r="AZ76" s="189"/>
      <c r="BA76" s="189"/>
      <c r="BB76" s="189"/>
      <c r="BC76" s="189"/>
      <c r="BD76" s="189"/>
      <c r="BE76" s="189"/>
      <c r="BF76" s="189"/>
    </row>
    <row r="77" spans="1:58" s="12" customFormat="1" ht="30" customHeight="1">
      <c r="B77" s="95"/>
      <c r="C77" s="84" t="s">
        <v>200</v>
      </c>
      <c r="D77" s="429" t="s">
        <v>78</v>
      </c>
      <c r="E77" s="191"/>
      <c r="F77" s="191"/>
      <c r="G77" s="180" t="s">
        <v>79</v>
      </c>
      <c r="H77" s="180" t="s">
        <v>80</v>
      </c>
      <c r="I77" s="179" t="s">
        <v>81</v>
      </c>
      <c r="J77" s="181"/>
      <c r="K77" s="193">
        <v>44561</v>
      </c>
      <c r="L77" s="179" t="s">
        <v>243</v>
      </c>
      <c r="M77" s="161">
        <v>0</v>
      </c>
      <c r="N77" s="161">
        <v>4835000</v>
      </c>
      <c r="O77" s="187"/>
      <c r="P77" s="184">
        <f t="shared" si="3"/>
        <v>4835000</v>
      </c>
      <c r="Q77" s="184"/>
      <c r="R77" s="184"/>
      <c r="S77" s="284"/>
      <c r="T77" s="188"/>
      <c r="U77" s="188"/>
      <c r="V77" s="187"/>
      <c r="W77" s="187"/>
      <c r="X77" s="187"/>
      <c r="Y77" s="187"/>
      <c r="Z77" s="187"/>
      <c r="AA77" s="446"/>
      <c r="AB77" s="187"/>
      <c r="AC77" s="161"/>
      <c r="AD77" s="187"/>
      <c r="AE77" s="187"/>
      <c r="AF77" s="474"/>
      <c r="AG77" s="187"/>
      <c r="AH77" s="187"/>
      <c r="AI77" s="161"/>
      <c r="AJ77" s="161"/>
      <c r="AK77" s="161"/>
      <c r="AL77" s="357"/>
      <c r="AM77" s="566"/>
      <c r="AN77" s="566"/>
      <c r="AO77" s="161"/>
      <c r="AP77" s="161"/>
      <c r="AQ77" s="389">
        <f t="shared" si="5"/>
        <v>0</v>
      </c>
      <c r="AR77" s="388">
        <f t="shared" si="6"/>
        <v>0</v>
      </c>
      <c r="AS77" s="189"/>
      <c r="AT77" s="189"/>
      <c r="AU77" s="189"/>
      <c r="AV77" s="189"/>
      <c r="AW77" s="189"/>
      <c r="AX77" s="189"/>
      <c r="AY77" s="189"/>
      <c r="AZ77" s="189"/>
      <c r="BA77" s="189"/>
      <c r="BB77" s="189"/>
      <c r="BC77" s="189"/>
      <c r="BD77" s="189"/>
      <c r="BE77" s="189"/>
      <c r="BF77" s="189"/>
    </row>
    <row r="78" spans="1:58" s="8" customFormat="1" ht="30" customHeight="1">
      <c r="B78" s="96"/>
      <c r="C78" s="83" t="s">
        <v>195</v>
      </c>
      <c r="D78" s="429" t="s">
        <v>89</v>
      </c>
      <c r="E78" s="191"/>
      <c r="F78" s="191"/>
      <c r="G78" s="180" t="s">
        <v>90</v>
      </c>
      <c r="H78" s="218" t="s">
        <v>91</v>
      </c>
      <c r="I78" s="179" t="s">
        <v>9</v>
      </c>
      <c r="J78" s="181"/>
      <c r="K78" s="182">
        <v>44561</v>
      </c>
      <c r="L78" s="179" t="s">
        <v>241</v>
      </c>
      <c r="M78" s="161">
        <v>0</v>
      </c>
      <c r="N78" s="161">
        <v>1300000</v>
      </c>
      <c r="O78" s="183"/>
      <c r="P78" s="184">
        <f t="shared" si="3"/>
        <v>1300000</v>
      </c>
      <c r="Q78" s="184"/>
      <c r="R78" s="184"/>
      <c r="S78" s="284"/>
      <c r="T78" s="185"/>
      <c r="U78" s="185"/>
      <c r="V78" s="183"/>
      <c r="W78" s="183"/>
      <c r="X78" s="183"/>
      <c r="Y78" s="183"/>
      <c r="Z78" s="183"/>
      <c r="AA78" s="451"/>
      <c r="AB78" s="183"/>
      <c r="AC78" s="161"/>
      <c r="AD78" s="183"/>
      <c r="AE78" s="183"/>
      <c r="AF78" s="472"/>
      <c r="AG78" s="183"/>
      <c r="AH78" s="183"/>
      <c r="AI78" s="161"/>
      <c r="AJ78" s="161"/>
      <c r="AK78" s="161"/>
      <c r="AL78" s="357"/>
      <c r="AM78" s="566"/>
      <c r="AN78" s="566"/>
      <c r="AO78" s="161"/>
      <c r="AP78" s="161"/>
      <c r="AQ78" s="389">
        <f t="shared" si="5"/>
        <v>0</v>
      </c>
      <c r="AR78" s="388">
        <f t="shared" si="6"/>
        <v>0</v>
      </c>
      <c r="AS78" s="186"/>
      <c r="AT78" s="186"/>
      <c r="AU78" s="186"/>
      <c r="AV78" s="186"/>
      <c r="AW78" s="186"/>
      <c r="AX78" s="186"/>
      <c r="AY78" s="186"/>
      <c r="AZ78" s="186"/>
      <c r="BA78" s="186"/>
      <c r="BB78" s="186"/>
      <c r="BC78" s="186"/>
      <c r="BD78" s="186"/>
      <c r="BE78" s="186"/>
      <c r="BF78" s="186"/>
    </row>
    <row r="79" spans="1:58" s="8" customFormat="1" ht="30" customHeight="1">
      <c r="B79" s="96"/>
      <c r="C79" s="83" t="s">
        <v>197</v>
      </c>
      <c r="D79" s="429" t="s">
        <v>204</v>
      </c>
      <c r="E79" s="191"/>
      <c r="F79" s="191"/>
      <c r="G79" s="267" t="s">
        <v>273</v>
      </c>
      <c r="H79" s="218" t="s">
        <v>92</v>
      </c>
      <c r="I79" s="179" t="s">
        <v>9</v>
      </c>
      <c r="J79" s="181"/>
      <c r="K79" s="182">
        <v>44561</v>
      </c>
      <c r="L79" s="179" t="s">
        <v>241</v>
      </c>
      <c r="M79" s="161">
        <v>0</v>
      </c>
      <c r="N79" s="161">
        <v>624000</v>
      </c>
      <c r="O79" s="183"/>
      <c r="P79" s="184">
        <f t="shared" si="3"/>
        <v>624000</v>
      </c>
      <c r="Q79" s="184"/>
      <c r="R79" s="184"/>
      <c r="S79" s="284"/>
      <c r="T79" s="185"/>
      <c r="U79" s="185"/>
      <c r="V79" s="183"/>
      <c r="W79" s="183"/>
      <c r="X79" s="183"/>
      <c r="Y79" s="183"/>
      <c r="Z79" s="183"/>
      <c r="AA79" s="451"/>
      <c r="AB79" s="183"/>
      <c r="AC79" s="161"/>
      <c r="AD79" s="183"/>
      <c r="AE79" s="183"/>
      <c r="AF79" s="472"/>
      <c r="AG79" s="183"/>
      <c r="AH79" s="183"/>
      <c r="AI79" s="161"/>
      <c r="AJ79" s="161"/>
      <c r="AK79" s="161"/>
      <c r="AL79" s="357"/>
      <c r="AM79" s="566"/>
      <c r="AN79" s="566"/>
      <c r="AO79" s="161"/>
      <c r="AP79" s="161"/>
      <c r="AQ79" s="389">
        <f t="shared" si="5"/>
        <v>0</v>
      </c>
      <c r="AR79" s="388">
        <f t="shared" si="6"/>
        <v>0</v>
      </c>
      <c r="AS79" s="186"/>
      <c r="AT79" s="186"/>
      <c r="AU79" s="186"/>
      <c r="AV79" s="186"/>
      <c r="AW79" s="186"/>
      <c r="AX79" s="186"/>
      <c r="AY79" s="186"/>
      <c r="AZ79" s="186"/>
      <c r="BA79" s="186"/>
      <c r="BB79" s="186"/>
      <c r="BC79" s="186"/>
      <c r="BD79" s="186"/>
      <c r="BE79" s="186"/>
      <c r="BF79" s="186"/>
    </row>
    <row r="80" spans="1:58" s="158" customFormat="1" ht="30" customHeight="1">
      <c r="B80" s="575"/>
      <c r="C80" s="88">
        <v>1</v>
      </c>
      <c r="D80" s="634" t="s">
        <v>824</v>
      </c>
      <c r="E80" s="407" t="s">
        <v>520</v>
      </c>
      <c r="F80" s="408" t="s">
        <v>553</v>
      </c>
      <c r="G80" s="409" t="s">
        <v>518</v>
      </c>
      <c r="H80" s="392" t="s">
        <v>517</v>
      </c>
      <c r="I80" s="393"/>
      <c r="J80" s="393"/>
      <c r="K80" s="394"/>
      <c r="L80" s="222" t="s">
        <v>237</v>
      </c>
      <c r="M80" s="357"/>
      <c r="N80" s="395"/>
      <c r="O80" s="396"/>
      <c r="P80" s="395">
        <v>12500000</v>
      </c>
      <c r="Q80" s="395"/>
      <c r="R80" s="520">
        <f>P80-11940000</f>
        <v>560000</v>
      </c>
      <c r="S80" s="161"/>
      <c r="T80" s="161"/>
      <c r="U80" s="185"/>
      <c r="V80" s="183"/>
      <c r="W80" s="183"/>
      <c r="X80" s="183"/>
      <c r="Y80" s="183"/>
      <c r="Z80" s="183"/>
      <c r="AA80" s="451"/>
      <c r="AB80" s="183"/>
      <c r="AC80" s="161"/>
      <c r="AD80" s="183"/>
      <c r="AE80" s="183"/>
      <c r="AF80" s="472"/>
      <c r="AG80" s="183"/>
      <c r="AH80" s="183"/>
      <c r="AI80" s="161"/>
      <c r="AJ80" s="161"/>
      <c r="AK80" s="161"/>
      <c r="AL80" s="357"/>
      <c r="AM80" s="566"/>
      <c r="AN80" s="566"/>
      <c r="AO80" s="161"/>
      <c r="AP80" s="161"/>
      <c r="AQ80" s="389">
        <f t="shared" si="5"/>
        <v>0</v>
      </c>
      <c r="AR80" s="388">
        <f t="shared" si="6"/>
        <v>0</v>
      </c>
      <c r="AS80" s="186"/>
      <c r="AT80" s="186"/>
      <c r="AU80" s="186"/>
      <c r="AV80" s="186"/>
      <c r="AW80" s="186"/>
      <c r="AX80" s="186"/>
      <c r="AY80" s="186"/>
      <c r="AZ80" s="186"/>
      <c r="BA80" s="186"/>
      <c r="BB80" s="186"/>
      <c r="BC80" s="186"/>
      <c r="BD80" s="186"/>
      <c r="BE80" s="186"/>
      <c r="BF80" s="186"/>
    </row>
    <row r="81" spans="1:58" s="158" customFormat="1" ht="30" customHeight="1">
      <c r="B81" s="575"/>
      <c r="C81" s="88">
        <v>1</v>
      </c>
      <c r="D81" s="634"/>
      <c r="E81" s="407" t="s">
        <v>520</v>
      </c>
      <c r="F81" s="408" t="s">
        <v>553</v>
      </c>
      <c r="G81" s="409" t="s">
        <v>518</v>
      </c>
      <c r="H81" s="376" t="s">
        <v>519</v>
      </c>
      <c r="I81" s="393"/>
      <c r="J81" s="178"/>
      <c r="K81" s="397"/>
      <c r="L81" s="222" t="s">
        <v>237</v>
      </c>
      <c r="M81" s="357"/>
      <c r="N81" s="357"/>
      <c r="O81" s="396"/>
      <c r="P81" s="395">
        <v>1000000</v>
      </c>
      <c r="Q81" s="395"/>
      <c r="R81" s="395"/>
      <c r="S81" s="161"/>
      <c r="T81" s="161"/>
      <c r="U81" s="185"/>
      <c r="V81" s="183"/>
      <c r="W81" s="183"/>
      <c r="X81" s="183"/>
      <c r="Y81" s="183"/>
      <c r="Z81" s="183"/>
      <c r="AA81" s="451"/>
      <c r="AB81" s="183"/>
      <c r="AC81" s="161"/>
      <c r="AD81" s="183"/>
      <c r="AE81" s="183"/>
      <c r="AF81" s="472"/>
      <c r="AG81" s="183"/>
      <c r="AH81" s="183"/>
      <c r="AI81" s="161"/>
      <c r="AJ81" s="161"/>
      <c r="AK81" s="161"/>
      <c r="AL81" s="357"/>
      <c r="AM81" s="566"/>
      <c r="AN81" s="566"/>
      <c r="AO81" s="161"/>
      <c r="AP81" s="161"/>
      <c r="AQ81" s="389">
        <f t="shared" si="5"/>
        <v>0</v>
      </c>
      <c r="AR81" s="388">
        <f t="shared" si="6"/>
        <v>0</v>
      </c>
      <c r="AS81" s="186"/>
      <c r="AT81" s="186"/>
      <c r="AU81" s="186"/>
      <c r="AV81" s="186"/>
      <c r="AW81" s="186"/>
      <c r="AX81" s="186"/>
      <c r="AY81" s="186"/>
      <c r="AZ81" s="186"/>
      <c r="BA81" s="186"/>
      <c r="BB81" s="186"/>
      <c r="BC81" s="186"/>
      <c r="BD81" s="186"/>
      <c r="BE81" s="186"/>
      <c r="BF81" s="186"/>
    </row>
    <row r="82" spans="1:58" s="158" customFormat="1" ht="30" customHeight="1">
      <c r="B82" s="96"/>
      <c r="C82" s="88">
        <v>3</v>
      </c>
      <c r="D82" s="634"/>
      <c r="E82" s="407" t="s">
        <v>520</v>
      </c>
      <c r="F82" s="408" t="s">
        <v>553</v>
      </c>
      <c r="G82" s="409" t="s">
        <v>518</v>
      </c>
      <c r="H82" s="377" t="s">
        <v>542</v>
      </c>
      <c r="I82" s="393"/>
      <c r="J82" s="178"/>
      <c r="K82" s="394"/>
      <c r="L82" s="222" t="s">
        <v>237</v>
      </c>
      <c r="M82" s="398"/>
      <c r="N82" s="399"/>
      <c r="O82" s="400"/>
      <c r="P82" s="401">
        <v>3500000</v>
      </c>
      <c r="Q82" s="401"/>
      <c r="R82" s="401"/>
      <c r="S82" s="161"/>
      <c r="T82" s="161"/>
      <c r="U82" s="185"/>
      <c r="V82" s="183"/>
      <c r="W82" s="183"/>
      <c r="X82" s="183"/>
      <c r="Y82" s="183"/>
      <c r="Z82" s="183"/>
      <c r="AA82" s="451"/>
      <c r="AB82" s="183"/>
      <c r="AC82" s="161"/>
      <c r="AD82" s="183"/>
      <c r="AE82" s="183"/>
      <c r="AF82" s="472"/>
      <c r="AG82" s="183"/>
      <c r="AH82" s="183"/>
      <c r="AI82" s="161"/>
      <c r="AJ82" s="161"/>
      <c r="AK82" s="161"/>
      <c r="AL82" s="357"/>
      <c r="AM82" s="566"/>
      <c r="AN82" s="566"/>
      <c r="AO82" s="161"/>
      <c r="AP82" s="161"/>
      <c r="AQ82" s="389">
        <f t="shared" si="5"/>
        <v>0</v>
      </c>
      <c r="AR82" s="388">
        <f t="shared" si="6"/>
        <v>0</v>
      </c>
      <c r="AS82" s="186"/>
      <c r="AT82" s="186"/>
      <c r="AU82" s="186"/>
      <c r="AV82" s="186"/>
      <c r="AW82" s="186"/>
      <c r="AX82" s="186"/>
      <c r="AY82" s="186"/>
      <c r="AZ82" s="186"/>
      <c r="BA82" s="186"/>
      <c r="BB82" s="186"/>
      <c r="BC82" s="186"/>
      <c r="BD82" s="186"/>
      <c r="BE82" s="186"/>
      <c r="BF82" s="186"/>
    </row>
    <row r="83" spans="1:58" s="158" customFormat="1" ht="30" customHeight="1">
      <c r="B83" s="96"/>
      <c r="C83" s="88" t="s">
        <v>195</v>
      </c>
      <c r="D83" s="634"/>
      <c r="E83" s="407" t="s">
        <v>520</v>
      </c>
      <c r="F83" s="408" t="s">
        <v>553</v>
      </c>
      <c r="G83" s="409" t="s">
        <v>518</v>
      </c>
      <c r="H83" s="503" t="s">
        <v>543</v>
      </c>
      <c r="I83" s="393"/>
      <c r="J83" s="178"/>
      <c r="K83" s="394"/>
      <c r="L83" s="222" t="s">
        <v>237</v>
      </c>
      <c r="M83" s="398"/>
      <c r="N83" s="402"/>
      <c r="O83" s="403"/>
      <c r="P83" s="404">
        <v>8000000</v>
      </c>
      <c r="Q83" s="404"/>
      <c r="R83" s="524">
        <f>P83-3000000-3000000</f>
        <v>2000000</v>
      </c>
      <c r="S83" s="161"/>
      <c r="T83" s="161"/>
      <c r="U83" s="185"/>
      <c r="V83" s="183"/>
      <c r="W83" s="183"/>
      <c r="X83" s="183"/>
      <c r="Y83" s="183"/>
      <c r="Z83" s="183"/>
      <c r="AA83" s="451"/>
      <c r="AB83" s="183"/>
      <c r="AC83" s="161"/>
      <c r="AD83" s="183"/>
      <c r="AE83" s="183"/>
      <c r="AF83" s="472"/>
      <c r="AG83" s="183"/>
      <c r="AH83" s="183"/>
      <c r="AI83" s="161"/>
      <c r="AJ83" s="161"/>
      <c r="AK83" s="161"/>
      <c r="AL83" s="357"/>
      <c r="AM83" s="566"/>
      <c r="AN83" s="566"/>
      <c r="AO83" s="161"/>
      <c r="AP83" s="161"/>
      <c r="AQ83" s="389">
        <f t="shared" si="5"/>
        <v>0</v>
      </c>
      <c r="AR83" s="388">
        <f t="shared" si="6"/>
        <v>0</v>
      </c>
      <c r="AS83" s="186"/>
      <c r="AT83" s="186"/>
      <c r="AU83" s="186"/>
      <c r="AV83" s="186"/>
      <c r="AW83" s="186"/>
      <c r="AX83" s="186"/>
      <c r="AY83" s="186"/>
      <c r="AZ83" s="186"/>
      <c r="BA83" s="186"/>
      <c r="BB83" s="186"/>
      <c r="BC83" s="186"/>
      <c r="BD83" s="186"/>
      <c r="BE83" s="186"/>
      <c r="BF83" s="186"/>
    </row>
    <row r="84" spans="1:58" s="158" customFormat="1" ht="30" customHeight="1">
      <c r="B84" s="96"/>
      <c r="C84" s="88" t="s">
        <v>197</v>
      </c>
      <c r="D84" s="634"/>
      <c r="E84" s="407" t="s">
        <v>520</v>
      </c>
      <c r="F84" s="408" t="s">
        <v>553</v>
      </c>
      <c r="G84" s="409" t="s">
        <v>545</v>
      </c>
      <c r="H84" s="377" t="s">
        <v>544</v>
      </c>
      <c r="I84" s="393"/>
      <c r="J84" s="178"/>
      <c r="K84" s="405"/>
      <c r="L84" s="222" t="s">
        <v>546</v>
      </c>
      <c r="M84" s="357"/>
      <c r="N84" s="357"/>
      <c r="O84" s="406"/>
      <c r="P84" s="395">
        <v>3000000</v>
      </c>
      <c r="Q84" s="395"/>
      <c r="R84" s="395"/>
      <c r="S84" s="161"/>
      <c r="T84" s="161"/>
      <c r="U84" s="185"/>
      <c r="V84" s="183"/>
      <c r="W84" s="183"/>
      <c r="X84" s="183"/>
      <c r="Y84" s="183"/>
      <c r="Z84" s="183"/>
      <c r="AA84" s="451"/>
      <c r="AB84" s="183"/>
      <c r="AC84" s="161"/>
      <c r="AD84" s="183"/>
      <c r="AE84" s="183"/>
      <c r="AF84" s="472"/>
      <c r="AG84" s="183"/>
      <c r="AH84" s="183"/>
      <c r="AI84" s="161"/>
      <c r="AJ84" s="161"/>
      <c r="AK84" s="161"/>
      <c r="AL84" s="357"/>
      <c r="AM84" s="566"/>
      <c r="AN84" s="566"/>
      <c r="AO84" s="161"/>
      <c r="AP84" s="161"/>
      <c r="AQ84" s="389">
        <f t="shared" si="5"/>
        <v>0</v>
      </c>
      <c r="AR84" s="388">
        <f t="shared" si="6"/>
        <v>0</v>
      </c>
      <c r="AS84" s="186"/>
      <c r="AT84" s="186"/>
      <c r="AU84" s="186"/>
      <c r="AV84" s="186"/>
      <c r="AW84" s="186"/>
      <c r="AX84" s="186"/>
      <c r="AY84" s="186"/>
      <c r="AZ84" s="186"/>
      <c r="BA84" s="186"/>
      <c r="BB84" s="186"/>
      <c r="BC84" s="186"/>
      <c r="BD84" s="186"/>
      <c r="BE84" s="186"/>
      <c r="BF84" s="186"/>
    </row>
    <row r="85" spans="1:58" s="158" customFormat="1" ht="30" customHeight="1">
      <c r="B85" s="96"/>
      <c r="C85" s="88" t="s">
        <v>198</v>
      </c>
      <c r="D85" s="634"/>
      <c r="E85" s="407" t="s">
        <v>520</v>
      </c>
      <c r="F85" s="408" t="s">
        <v>553</v>
      </c>
      <c r="G85" s="409" t="s">
        <v>518</v>
      </c>
      <c r="H85" s="377" t="s">
        <v>2694</v>
      </c>
      <c r="I85" s="393"/>
      <c r="J85" s="178"/>
      <c r="K85" s="405"/>
      <c r="L85" s="222" t="s">
        <v>236</v>
      </c>
      <c r="M85" s="357"/>
      <c r="N85" s="357"/>
      <c r="O85" s="396"/>
      <c r="P85" s="395">
        <v>3500000</v>
      </c>
      <c r="Q85" s="395"/>
      <c r="R85" s="395"/>
      <c r="S85" s="161"/>
      <c r="T85" s="161"/>
      <c r="U85" s="185"/>
      <c r="V85" s="183"/>
      <c r="W85" s="183"/>
      <c r="X85" s="183"/>
      <c r="Y85" s="183"/>
      <c r="Z85" s="183"/>
      <c r="AA85" s="451"/>
      <c r="AB85" s="183"/>
      <c r="AC85" s="161"/>
      <c r="AD85" s="183"/>
      <c r="AE85" s="183"/>
      <c r="AF85" s="472"/>
      <c r="AG85" s="183"/>
      <c r="AH85" s="183"/>
      <c r="AI85" s="161"/>
      <c r="AJ85" s="161"/>
      <c r="AK85" s="161"/>
      <c r="AL85" s="357"/>
      <c r="AM85" s="566"/>
      <c r="AN85" s="566"/>
      <c r="AO85" s="161"/>
      <c r="AP85" s="161"/>
      <c r="AQ85" s="389">
        <f t="shared" si="5"/>
        <v>0</v>
      </c>
      <c r="AR85" s="388">
        <f t="shared" si="6"/>
        <v>0</v>
      </c>
      <c r="AS85" s="186"/>
      <c r="AT85" s="186"/>
      <c r="AU85" s="186"/>
      <c r="AV85" s="186"/>
      <c r="AW85" s="186"/>
      <c r="AX85" s="186"/>
      <c r="AY85" s="186"/>
      <c r="AZ85" s="186"/>
      <c r="BA85" s="186"/>
      <c r="BB85" s="186"/>
      <c r="BC85" s="186"/>
      <c r="BD85" s="186"/>
      <c r="BE85" s="186"/>
      <c r="BF85" s="186"/>
    </row>
    <row r="86" spans="1:58" s="12" customFormat="1" ht="30" customHeight="1">
      <c r="B86" s="623" t="s">
        <v>1480</v>
      </c>
      <c r="C86" s="624"/>
      <c r="D86" s="624"/>
      <c r="E86" s="624"/>
      <c r="F86" s="624"/>
      <c r="G86" s="624"/>
      <c r="H86" s="625"/>
      <c r="I86" s="286"/>
      <c r="J86" s="276"/>
      <c r="K86" s="276"/>
      <c r="L86" s="276"/>
      <c r="M86" s="276"/>
      <c r="N86" s="276"/>
      <c r="O86" s="277"/>
      <c r="P86" s="278"/>
      <c r="Q86" s="276"/>
      <c r="R86" s="276"/>
      <c r="S86" s="276"/>
      <c r="T86" s="279"/>
      <c r="U86" s="280"/>
      <c r="V86" s="276"/>
      <c r="W86" s="276"/>
      <c r="X86" s="277"/>
      <c r="Y86" s="558"/>
      <c r="Z86" s="276"/>
      <c r="AA86" s="276"/>
      <c r="AB86" s="276"/>
      <c r="AC86" s="276"/>
      <c r="AD86" s="276"/>
      <c r="AE86" s="276"/>
      <c r="AF86" s="276"/>
      <c r="AG86" s="559"/>
      <c r="AH86" s="287"/>
      <c r="AI86" s="288"/>
      <c r="AJ86" s="288"/>
      <c r="AK86" s="288"/>
      <c r="AL86" s="288"/>
      <c r="AM86" s="288"/>
      <c r="AN86" s="289"/>
      <c r="AO86" s="288"/>
      <c r="AP86" s="289"/>
      <c r="AQ86" s="389">
        <f t="shared" si="5"/>
        <v>0</v>
      </c>
      <c r="AR86" s="388">
        <f t="shared" si="6"/>
        <v>0</v>
      </c>
      <c r="AS86" s="189"/>
      <c r="AT86" s="189"/>
      <c r="AU86" s="189"/>
      <c r="AV86" s="189"/>
      <c r="AW86" s="189"/>
      <c r="AX86" s="189"/>
      <c r="AY86" s="189"/>
      <c r="AZ86" s="189"/>
      <c r="BA86" s="189"/>
      <c r="BB86" s="189"/>
      <c r="BC86" s="189"/>
      <c r="BD86" s="189"/>
      <c r="BE86" s="189"/>
      <c r="BF86" s="189"/>
    </row>
    <row r="87" spans="1:58" s="12" customFormat="1" ht="30" customHeight="1">
      <c r="B87" s="577"/>
      <c r="C87" s="17">
        <v>1</v>
      </c>
      <c r="D87" s="429" t="s">
        <v>37</v>
      </c>
      <c r="E87" s="191"/>
      <c r="F87" s="191"/>
      <c r="G87" s="180" t="s">
        <v>274</v>
      </c>
      <c r="H87" s="180" t="s">
        <v>38</v>
      </c>
      <c r="I87" s="179" t="s">
        <v>81</v>
      </c>
      <c r="J87" s="181"/>
      <c r="K87" s="205">
        <v>44561</v>
      </c>
      <c r="L87" s="180" t="s">
        <v>238</v>
      </c>
      <c r="M87" s="161">
        <v>0</v>
      </c>
      <c r="N87" s="161">
        <v>2980108.07</v>
      </c>
      <c r="O87" s="187"/>
      <c r="P87" s="184">
        <f t="shared" si="3"/>
        <v>2980108.07</v>
      </c>
      <c r="Q87" s="184"/>
      <c r="R87" s="184"/>
      <c r="S87" s="161"/>
      <c r="T87" s="188"/>
      <c r="U87" s="188"/>
      <c r="V87" s="187"/>
      <c r="W87" s="187"/>
      <c r="X87" s="187"/>
      <c r="Y87" s="187"/>
      <c r="Z87" s="187"/>
      <c r="AA87" s="446"/>
      <c r="AB87" s="187"/>
      <c r="AC87" s="161"/>
      <c r="AD87" s="187"/>
      <c r="AE87" s="187"/>
      <c r="AF87" s="474"/>
      <c r="AG87" s="187"/>
      <c r="AH87" s="187"/>
      <c r="AI87" s="161"/>
      <c r="AJ87" s="161"/>
      <c r="AK87" s="161"/>
      <c r="AL87" s="357"/>
      <c r="AM87" s="566"/>
      <c r="AN87" s="566"/>
      <c r="AO87" s="161"/>
      <c r="AP87" s="161"/>
      <c r="AQ87" s="389">
        <f t="shared" si="5"/>
        <v>0</v>
      </c>
      <c r="AR87" s="388">
        <f t="shared" si="6"/>
        <v>0</v>
      </c>
      <c r="AS87" s="189"/>
      <c r="AT87" s="189"/>
      <c r="AU87" s="189"/>
      <c r="AV87" s="189"/>
      <c r="AW87" s="189"/>
      <c r="AX87" s="189"/>
      <c r="AY87" s="189"/>
      <c r="AZ87" s="189"/>
      <c r="BA87" s="189"/>
      <c r="BB87" s="189"/>
      <c r="BC87" s="189"/>
      <c r="BD87" s="189"/>
      <c r="BE87" s="189"/>
      <c r="BF87" s="189"/>
    </row>
    <row r="88" spans="1:58" s="9" customFormat="1" ht="28.5" customHeight="1">
      <c r="A88" s="103"/>
      <c r="B88" s="595" t="s">
        <v>1481</v>
      </c>
      <c r="C88" s="596"/>
      <c r="D88" s="596"/>
      <c r="E88" s="596"/>
      <c r="F88" s="596"/>
      <c r="G88" s="596"/>
      <c r="H88" s="597"/>
      <c r="I88" s="290"/>
      <c r="J88" s="291"/>
      <c r="K88" s="292"/>
      <c r="L88" s="290"/>
      <c r="M88" s="293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420"/>
      <c r="AB88" s="294"/>
      <c r="AC88" s="294"/>
      <c r="AD88" s="294"/>
      <c r="AE88" s="294"/>
      <c r="AF88" s="420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389">
        <f t="shared" si="5"/>
        <v>0</v>
      </c>
      <c r="AR88" s="388">
        <f t="shared" si="6"/>
        <v>0</v>
      </c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</row>
    <row r="89" spans="1:58" s="19" customFormat="1" ht="30" customHeight="1">
      <c r="B89" s="101"/>
      <c r="C89" s="13" t="s">
        <v>200</v>
      </c>
      <c r="D89" s="429" t="s">
        <v>93</v>
      </c>
      <c r="E89" s="178"/>
      <c r="F89" s="178"/>
      <c r="G89" s="179" t="s">
        <v>94</v>
      </c>
      <c r="H89" s="179" t="s">
        <v>95</v>
      </c>
      <c r="I89" s="179" t="s">
        <v>81</v>
      </c>
      <c r="J89" s="181"/>
      <c r="K89" s="179" t="s">
        <v>10</v>
      </c>
      <c r="L89" s="179" t="s">
        <v>236</v>
      </c>
      <c r="M89" s="161">
        <v>0</v>
      </c>
      <c r="N89" s="161">
        <v>1825.5</v>
      </c>
      <c r="O89" s="185"/>
      <c r="P89" s="184">
        <f t="shared" si="3"/>
        <v>1825.5</v>
      </c>
      <c r="Q89" s="184"/>
      <c r="R89" s="184"/>
      <c r="S89" s="161"/>
      <c r="T89" s="185"/>
      <c r="U89" s="185"/>
      <c r="V89" s="185"/>
      <c r="W89" s="185"/>
      <c r="X89" s="185"/>
      <c r="Y89" s="185"/>
      <c r="Z89" s="185"/>
      <c r="AA89" s="452"/>
      <c r="AB89" s="185"/>
      <c r="AC89" s="161"/>
      <c r="AD89" s="185"/>
      <c r="AE89" s="185"/>
      <c r="AF89" s="473">
        <v>1825.5</v>
      </c>
      <c r="AG89" s="185"/>
      <c r="AH89" s="185"/>
      <c r="AI89" s="161"/>
      <c r="AJ89" s="161"/>
      <c r="AK89" s="161"/>
      <c r="AL89" s="357"/>
      <c r="AM89" s="566"/>
      <c r="AN89" s="566"/>
      <c r="AO89" s="161"/>
      <c r="AP89" s="161"/>
      <c r="AQ89" s="389">
        <f t="shared" si="5"/>
        <v>0</v>
      </c>
      <c r="AR89" s="388">
        <f t="shared" si="6"/>
        <v>0</v>
      </c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</row>
    <row r="90" spans="1:58" s="8" customFormat="1" ht="30" customHeight="1">
      <c r="B90" s="102"/>
      <c r="C90" s="13">
        <v>2</v>
      </c>
      <c r="D90" s="429" t="s">
        <v>96</v>
      </c>
      <c r="E90" s="178"/>
      <c r="F90" s="178"/>
      <c r="G90" s="179" t="s">
        <v>97</v>
      </c>
      <c r="H90" s="179" t="s">
        <v>98</v>
      </c>
      <c r="I90" s="179" t="s">
        <v>9</v>
      </c>
      <c r="J90" s="181"/>
      <c r="K90" s="205">
        <v>44561</v>
      </c>
      <c r="L90" s="180" t="s">
        <v>236</v>
      </c>
      <c r="M90" s="161">
        <v>0</v>
      </c>
      <c r="N90" s="161">
        <v>19964.78</v>
      </c>
      <c r="O90" s="183"/>
      <c r="P90" s="184">
        <f t="shared" si="3"/>
        <v>19964.78</v>
      </c>
      <c r="Q90" s="184"/>
      <c r="R90" s="184"/>
      <c r="S90" s="161"/>
      <c r="T90" s="185"/>
      <c r="U90" s="185"/>
      <c r="V90" s="183"/>
      <c r="W90" s="183"/>
      <c r="X90" s="183"/>
      <c r="Y90" s="183"/>
      <c r="Z90" s="183"/>
      <c r="AA90" s="451"/>
      <c r="AB90" s="183"/>
      <c r="AC90" s="161"/>
      <c r="AD90" s="183"/>
      <c r="AE90" s="183"/>
      <c r="AF90" s="481">
        <v>19964.78</v>
      </c>
      <c r="AG90" s="183"/>
      <c r="AH90" s="183"/>
      <c r="AI90" s="161"/>
      <c r="AJ90" s="161"/>
      <c r="AK90" s="161"/>
      <c r="AL90" s="357"/>
      <c r="AM90" s="566"/>
      <c r="AN90" s="566"/>
      <c r="AO90" s="161"/>
      <c r="AP90" s="161"/>
      <c r="AQ90" s="389">
        <f t="shared" si="5"/>
        <v>0</v>
      </c>
      <c r="AR90" s="388">
        <f t="shared" si="6"/>
        <v>0</v>
      </c>
      <c r="AS90" s="186"/>
      <c r="AT90" s="186"/>
      <c r="AU90" s="186"/>
      <c r="AV90" s="186"/>
      <c r="AW90" s="186"/>
      <c r="AX90" s="186"/>
      <c r="AY90" s="186"/>
      <c r="AZ90" s="186"/>
      <c r="BA90" s="186"/>
      <c r="BB90" s="186"/>
      <c r="BC90" s="186"/>
      <c r="BD90" s="186"/>
      <c r="BE90" s="186"/>
      <c r="BF90" s="186"/>
    </row>
    <row r="91" spans="1:58" s="8" customFormat="1" ht="30" customHeight="1">
      <c r="B91" s="102"/>
      <c r="C91" s="13" t="s">
        <v>200</v>
      </c>
      <c r="D91" s="429" t="s">
        <v>99</v>
      </c>
      <c r="E91" s="178"/>
      <c r="F91" s="178"/>
      <c r="G91" s="179" t="s">
        <v>100</v>
      </c>
      <c r="H91" s="179" t="s">
        <v>98</v>
      </c>
      <c r="I91" s="179" t="s">
        <v>9</v>
      </c>
      <c r="J91" s="181"/>
      <c r="K91" s="205">
        <v>44561</v>
      </c>
      <c r="L91" s="180" t="s">
        <v>236</v>
      </c>
      <c r="M91" s="161">
        <v>29933.91</v>
      </c>
      <c r="N91" s="161">
        <v>588.90999999999985</v>
      </c>
      <c r="O91" s="183"/>
      <c r="P91" s="184">
        <f t="shared" si="3"/>
        <v>30522.82</v>
      </c>
      <c r="Q91" s="184"/>
      <c r="R91" s="184"/>
      <c r="S91" s="161"/>
      <c r="T91" s="185"/>
      <c r="U91" s="185"/>
      <c r="V91" s="183"/>
      <c r="W91" s="183"/>
      <c r="X91" s="183"/>
      <c r="Y91" s="183"/>
      <c r="Z91" s="183"/>
      <c r="AA91" s="451"/>
      <c r="AB91" s="183"/>
      <c r="AC91" s="161"/>
      <c r="AD91" s="183"/>
      <c r="AE91" s="161">
        <v>29933.91</v>
      </c>
      <c r="AF91" s="473">
        <v>30522.82</v>
      </c>
      <c r="AG91" s="183"/>
      <c r="AH91" s="183"/>
      <c r="AI91" s="161"/>
      <c r="AJ91" s="161"/>
      <c r="AK91" s="161"/>
      <c r="AL91" s="357"/>
      <c r="AM91" s="566"/>
      <c r="AN91" s="566"/>
      <c r="AO91" s="161"/>
      <c r="AP91" s="161"/>
      <c r="AQ91" s="389">
        <f t="shared" si="5"/>
        <v>0</v>
      </c>
      <c r="AR91" s="388">
        <f t="shared" si="6"/>
        <v>29933.91</v>
      </c>
      <c r="AS91" s="186"/>
      <c r="AT91" s="186"/>
      <c r="AU91" s="186"/>
      <c r="AV91" s="186"/>
      <c r="AW91" s="186"/>
      <c r="AX91" s="186"/>
      <c r="AY91" s="186"/>
      <c r="AZ91" s="186"/>
      <c r="BA91" s="186"/>
      <c r="BB91" s="186"/>
      <c r="BC91" s="186"/>
      <c r="BD91" s="186"/>
      <c r="BE91" s="186"/>
      <c r="BF91" s="186"/>
    </row>
    <row r="92" spans="1:58" s="8" customFormat="1" ht="30" customHeight="1">
      <c r="B92" s="598" t="s">
        <v>320</v>
      </c>
      <c r="C92" s="599"/>
      <c r="D92" s="599"/>
      <c r="E92" s="599"/>
      <c r="F92" s="599"/>
      <c r="G92" s="599"/>
      <c r="H92" s="600"/>
      <c r="I92" s="296"/>
      <c r="J92" s="297"/>
      <c r="K92" s="298"/>
      <c r="L92" s="296"/>
      <c r="M92" s="299"/>
      <c r="N92" s="300"/>
      <c r="O92" s="300"/>
      <c r="P92" s="300"/>
      <c r="Q92" s="300"/>
      <c r="R92" s="300"/>
      <c r="S92" s="300"/>
      <c r="T92" s="300"/>
      <c r="U92" s="300"/>
      <c r="V92" s="300"/>
      <c r="W92" s="300"/>
      <c r="X92" s="300"/>
      <c r="Y92" s="300"/>
      <c r="Z92" s="300"/>
      <c r="AA92" s="421"/>
      <c r="AB92" s="300"/>
      <c r="AC92" s="300"/>
      <c r="AD92" s="300"/>
      <c r="AE92" s="300"/>
      <c r="AF92" s="421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89">
        <f t="shared" si="5"/>
        <v>0</v>
      </c>
      <c r="AR92" s="388">
        <f t="shared" si="6"/>
        <v>0</v>
      </c>
      <c r="AS92" s="186"/>
      <c r="AT92" s="186"/>
      <c r="AU92" s="186"/>
      <c r="AV92" s="186"/>
      <c r="AW92" s="186"/>
      <c r="AX92" s="186"/>
      <c r="AY92" s="186"/>
      <c r="AZ92" s="186"/>
      <c r="BA92" s="186"/>
      <c r="BB92" s="186"/>
      <c r="BC92" s="186"/>
      <c r="BD92" s="186"/>
      <c r="BE92" s="186"/>
      <c r="BF92" s="186"/>
    </row>
    <row r="93" spans="1:58" s="8" customFormat="1" ht="30" customHeight="1">
      <c r="A93" s="8">
        <v>2</v>
      </c>
      <c r="B93" s="20"/>
      <c r="C93" s="13">
        <v>3</v>
      </c>
      <c r="D93" s="434" t="s">
        <v>104</v>
      </c>
      <c r="E93" s="181"/>
      <c r="F93" s="181"/>
      <c r="G93" s="179" t="s">
        <v>105</v>
      </c>
      <c r="H93" s="180" t="s">
        <v>106</v>
      </c>
      <c r="I93" s="263" t="s">
        <v>9</v>
      </c>
      <c r="J93" s="264"/>
      <c r="K93" s="182">
        <v>44561</v>
      </c>
      <c r="L93" s="179" t="s">
        <v>236</v>
      </c>
      <c r="M93" s="161">
        <v>0</v>
      </c>
      <c r="N93" s="161">
        <v>264612.05</v>
      </c>
      <c r="O93" s="183"/>
      <c r="P93" s="184">
        <f t="shared" si="3"/>
        <v>264612.05</v>
      </c>
      <c r="Q93" s="184">
        <v>100000</v>
      </c>
      <c r="R93" s="184">
        <f>P93+Q93</f>
        <v>364612.05</v>
      </c>
      <c r="S93" s="161"/>
      <c r="T93" s="185"/>
      <c r="U93" s="185"/>
      <c r="V93" s="183"/>
      <c r="W93" s="183"/>
      <c r="X93" s="183"/>
      <c r="Y93" s="183"/>
      <c r="Z93" s="183"/>
      <c r="AA93" s="451"/>
      <c r="AB93" s="161">
        <v>100000</v>
      </c>
      <c r="AC93" s="161">
        <v>100000</v>
      </c>
      <c r="AD93" s="183"/>
      <c r="AE93" s="183"/>
      <c r="AF93" s="472"/>
      <c r="AG93" s="183"/>
      <c r="AH93" s="183"/>
      <c r="AI93" s="161"/>
      <c r="AJ93" s="161"/>
      <c r="AK93" s="161"/>
      <c r="AL93" s="357"/>
      <c r="AM93" s="566"/>
      <c r="AN93" s="566"/>
      <c r="AO93" s="161"/>
      <c r="AP93" s="161"/>
      <c r="AQ93" s="389">
        <f t="shared" si="5"/>
        <v>100000</v>
      </c>
      <c r="AR93" s="388">
        <f t="shared" si="6"/>
        <v>100000</v>
      </c>
      <c r="AS93" s="186"/>
      <c r="AT93" s="186"/>
      <c r="AU93" s="186"/>
      <c r="AV93" s="186"/>
      <c r="AW93" s="186"/>
      <c r="AX93" s="186"/>
      <c r="AY93" s="186"/>
      <c r="AZ93" s="186"/>
      <c r="BA93" s="186"/>
      <c r="BB93" s="186"/>
      <c r="BC93" s="186"/>
      <c r="BD93" s="186"/>
      <c r="BE93" s="186"/>
      <c r="BF93" s="186"/>
    </row>
    <row r="94" spans="1:58" s="8" customFormat="1" ht="30" customHeight="1">
      <c r="A94" s="8">
        <v>2</v>
      </c>
      <c r="B94" s="20"/>
      <c r="C94" s="13" t="s">
        <v>199</v>
      </c>
      <c r="D94" s="435" t="s">
        <v>474</v>
      </c>
      <c r="E94" s="412" t="s">
        <v>842</v>
      </c>
      <c r="F94" s="301"/>
      <c r="G94" s="179" t="s">
        <v>108</v>
      </c>
      <c r="H94" s="179" t="s">
        <v>109</v>
      </c>
      <c r="I94" s="263" t="s">
        <v>9</v>
      </c>
      <c r="J94" s="264"/>
      <c r="K94" s="182">
        <v>44561</v>
      </c>
      <c r="L94" s="179" t="s">
        <v>236</v>
      </c>
      <c r="M94" s="161">
        <v>44297.600000000093</v>
      </c>
      <c r="N94" s="161">
        <v>7955702.4000000004</v>
      </c>
      <c r="O94" s="183"/>
      <c r="P94" s="184">
        <f t="shared" si="3"/>
        <v>8000000</v>
      </c>
      <c r="Q94" s="411">
        <v>800000</v>
      </c>
      <c r="R94" s="411">
        <f>P94+Q94</f>
        <v>8800000</v>
      </c>
      <c r="S94" s="161">
        <v>1243315.3500000001</v>
      </c>
      <c r="T94" s="185"/>
      <c r="U94" s="185"/>
      <c r="V94" s="183"/>
      <c r="W94" s="161">
        <v>1243315.46</v>
      </c>
      <c r="X94" s="183"/>
      <c r="Y94" s="183"/>
      <c r="Z94" s="183"/>
      <c r="AA94" s="451"/>
      <c r="AB94" s="183"/>
      <c r="AC94" s="161">
        <v>5000</v>
      </c>
      <c r="AD94" s="183"/>
      <c r="AE94" s="161">
        <v>35603.85</v>
      </c>
      <c r="AF94" s="473"/>
      <c r="AG94" s="183"/>
      <c r="AH94" s="161">
        <v>239294.02</v>
      </c>
      <c r="AI94" s="161">
        <f>2281514.21-60668.89</f>
        <v>2220845.3199999998</v>
      </c>
      <c r="AJ94" s="161">
        <v>540</v>
      </c>
      <c r="AK94" s="161">
        <v>60668.89</v>
      </c>
      <c r="AL94" s="357"/>
      <c r="AM94" s="566">
        <v>28797.24</v>
      </c>
      <c r="AN94" s="566">
        <v>283007.58</v>
      </c>
      <c r="AO94" s="161"/>
      <c r="AP94" s="161"/>
      <c r="AQ94" s="389">
        <f t="shared" si="5"/>
        <v>4796942.26</v>
      </c>
      <c r="AR94" s="388">
        <f t="shared" si="6"/>
        <v>563445.44999999995</v>
      </c>
      <c r="AS94" s="186"/>
      <c r="AT94" s="186"/>
      <c r="AU94" s="186"/>
      <c r="AV94" s="186"/>
      <c r="AW94" s="186"/>
      <c r="AX94" s="186"/>
      <c r="AY94" s="186"/>
      <c r="AZ94" s="186"/>
      <c r="BA94" s="186"/>
      <c r="BB94" s="186"/>
      <c r="BC94" s="186"/>
      <c r="BD94" s="186"/>
      <c r="BE94" s="186"/>
      <c r="BF94" s="186"/>
    </row>
    <row r="95" spans="1:58" s="12" customFormat="1" ht="30" customHeight="1">
      <c r="B95" s="21"/>
      <c r="C95" s="10">
        <v>2</v>
      </c>
      <c r="D95" s="429" t="s">
        <v>110</v>
      </c>
      <c r="E95" s="178"/>
      <c r="F95" s="178"/>
      <c r="G95" s="179" t="s">
        <v>111</v>
      </c>
      <c r="H95" s="179" t="s">
        <v>112</v>
      </c>
      <c r="I95" s="179" t="s">
        <v>9</v>
      </c>
      <c r="J95" s="181"/>
      <c r="K95" s="182">
        <v>44561</v>
      </c>
      <c r="L95" s="179" t="s">
        <v>236</v>
      </c>
      <c r="M95" s="161">
        <v>0</v>
      </c>
      <c r="N95" s="161">
        <v>800000</v>
      </c>
      <c r="O95" s="187"/>
      <c r="P95" s="184">
        <f t="shared" si="3"/>
        <v>800000</v>
      </c>
      <c r="Q95" s="184"/>
      <c r="R95" s="184"/>
      <c r="S95" s="357">
        <v>180323.19</v>
      </c>
      <c r="T95" s="358"/>
      <c r="U95" s="358"/>
      <c r="V95" s="359"/>
      <c r="W95" s="357">
        <v>180323.19</v>
      </c>
      <c r="X95" s="357">
        <v>23104.48</v>
      </c>
      <c r="Y95" s="358"/>
      <c r="Z95" s="357">
        <v>13511.12</v>
      </c>
      <c r="AA95" s="445"/>
      <c r="AB95" s="357">
        <v>180323.19</v>
      </c>
      <c r="AC95" s="357">
        <v>6582.16</v>
      </c>
      <c r="AD95" s="187"/>
      <c r="AE95" s="161">
        <v>11672.6</v>
      </c>
      <c r="AF95" s="473"/>
      <c r="AG95" s="187"/>
      <c r="AH95" s="161">
        <v>64713.04</v>
      </c>
      <c r="AI95" s="161">
        <f>135593.19</f>
        <v>135593.19</v>
      </c>
      <c r="AJ95" s="161">
        <v>69490</v>
      </c>
      <c r="AK95" s="161">
        <v>44730</v>
      </c>
      <c r="AL95" s="357">
        <v>47387.76</v>
      </c>
      <c r="AM95" s="566"/>
      <c r="AN95" s="566">
        <v>19685.96</v>
      </c>
      <c r="AO95" s="161"/>
      <c r="AP95" s="161"/>
      <c r="AQ95" s="389">
        <f t="shared" si="5"/>
        <v>721292.76</v>
      </c>
      <c r="AR95" s="388">
        <f t="shared" si="6"/>
        <v>256147.12</v>
      </c>
      <c r="AS95" s="189"/>
      <c r="AT95" s="189"/>
      <c r="AU95" s="189"/>
      <c r="AV95" s="189"/>
      <c r="AW95" s="189"/>
      <c r="AX95" s="189"/>
      <c r="AY95" s="189"/>
      <c r="AZ95" s="189"/>
      <c r="BA95" s="189"/>
      <c r="BB95" s="189"/>
      <c r="BC95" s="189"/>
      <c r="BD95" s="189"/>
      <c r="BE95" s="189"/>
      <c r="BF95" s="189"/>
    </row>
    <row r="96" spans="1:58" s="8" customFormat="1" ht="30" customHeight="1">
      <c r="B96" s="20"/>
      <c r="C96" s="13">
        <v>2</v>
      </c>
      <c r="D96" s="429" t="s">
        <v>113</v>
      </c>
      <c r="E96" s="413" t="s">
        <v>842</v>
      </c>
      <c r="F96" s="191"/>
      <c r="G96" s="180" t="s">
        <v>114</v>
      </c>
      <c r="H96" s="180" t="s">
        <v>115</v>
      </c>
      <c r="I96" s="179" t="s">
        <v>9</v>
      </c>
      <c r="J96" s="181"/>
      <c r="K96" s="182">
        <v>44561</v>
      </c>
      <c r="L96" s="179" t="s">
        <v>236</v>
      </c>
      <c r="M96" s="161">
        <v>0</v>
      </c>
      <c r="N96" s="161">
        <v>4000000</v>
      </c>
      <c r="O96" s="183"/>
      <c r="P96" s="184">
        <f t="shared" si="3"/>
        <v>4000000</v>
      </c>
      <c r="Q96" s="411">
        <v>-800000</v>
      </c>
      <c r="R96" s="411">
        <f>P96+Q96</f>
        <v>3200000</v>
      </c>
      <c r="S96" s="161">
        <v>662985.6</v>
      </c>
      <c r="T96" s="185"/>
      <c r="U96" s="185"/>
      <c r="V96" s="183"/>
      <c r="W96" s="183"/>
      <c r="X96" s="448"/>
      <c r="Y96" s="448"/>
      <c r="Z96" s="448"/>
      <c r="AA96" s="449">
        <f>S96</f>
        <v>662985.6</v>
      </c>
      <c r="AB96" s="448"/>
      <c r="AC96" s="357"/>
      <c r="AD96" s="183"/>
      <c r="AE96" s="183"/>
      <c r="AF96" s="472"/>
      <c r="AG96" s="183"/>
      <c r="AH96" s="183"/>
      <c r="AI96" s="161"/>
      <c r="AJ96" s="161"/>
      <c r="AK96" s="161"/>
      <c r="AL96" s="357"/>
      <c r="AM96" s="566"/>
      <c r="AN96" s="566"/>
      <c r="AO96" s="161"/>
      <c r="AP96" s="161"/>
      <c r="AQ96" s="389">
        <f>S96+U96+W96+Y96+AB96+AD96+AG96+AI96+AK96+AM96+AO96-AA96</f>
        <v>0</v>
      </c>
      <c r="AR96" s="388">
        <f t="shared" si="6"/>
        <v>0</v>
      </c>
      <c r="AS96" s="186"/>
      <c r="AT96" s="186"/>
      <c r="AU96" s="186"/>
      <c r="AV96" s="186"/>
      <c r="AW96" s="186"/>
      <c r="AX96" s="186"/>
      <c r="AY96" s="186"/>
      <c r="AZ96" s="186"/>
      <c r="BA96" s="186"/>
      <c r="BB96" s="186"/>
      <c r="BC96" s="186"/>
      <c r="BD96" s="186"/>
      <c r="BE96" s="186"/>
      <c r="BF96" s="186"/>
    </row>
    <row r="97" spans="1:58" s="12" customFormat="1" ht="30" customHeight="1">
      <c r="B97" s="21"/>
      <c r="C97" s="10">
        <v>2</v>
      </c>
      <c r="D97" s="429" t="s">
        <v>116</v>
      </c>
      <c r="E97" s="178"/>
      <c r="F97" s="178"/>
      <c r="G97" s="179" t="s">
        <v>117</v>
      </c>
      <c r="H97" s="179" t="s">
        <v>840</v>
      </c>
      <c r="I97" s="179" t="s">
        <v>9</v>
      </c>
      <c r="J97" s="181"/>
      <c r="K97" s="182">
        <v>44561</v>
      </c>
      <c r="L97" s="179" t="s">
        <v>236</v>
      </c>
      <c r="M97" s="161">
        <v>0</v>
      </c>
      <c r="N97" s="161">
        <v>174139</v>
      </c>
      <c r="O97" s="187"/>
      <c r="P97" s="184">
        <f t="shared" si="3"/>
        <v>174139</v>
      </c>
      <c r="Q97" s="184"/>
      <c r="R97" s="184"/>
      <c r="S97" s="161"/>
      <c r="T97" s="188"/>
      <c r="U97" s="188"/>
      <c r="V97" s="187"/>
      <c r="W97" s="187"/>
      <c r="X97" s="358"/>
      <c r="Y97" s="358"/>
      <c r="Z97" s="358"/>
      <c r="AA97" s="450"/>
      <c r="AB97" s="358"/>
      <c r="AC97" s="357"/>
      <c r="AD97" s="187"/>
      <c r="AE97" s="187"/>
      <c r="AF97" s="474"/>
      <c r="AG97" s="187"/>
      <c r="AH97" s="187"/>
      <c r="AI97" s="161"/>
      <c r="AJ97" s="161"/>
      <c r="AK97" s="161"/>
      <c r="AL97" s="357"/>
      <c r="AM97" s="566"/>
      <c r="AN97" s="566"/>
      <c r="AO97" s="161"/>
      <c r="AP97" s="161"/>
      <c r="AQ97" s="389">
        <f t="shared" si="5"/>
        <v>0</v>
      </c>
      <c r="AR97" s="388">
        <f t="shared" si="6"/>
        <v>0</v>
      </c>
      <c r="AS97" s="189"/>
      <c r="AT97" s="189"/>
      <c r="AU97" s="189"/>
      <c r="AV97" s="189"/>
      <c r="AW97" s="189"/>
      <c r="AX97" s="189"/>
      <c r="AY97" s="189"/>
      <c r="AZ97" s="189"/>
      <c r="BA97" s="189"/>
      <c r="BB97" s="189"/>
      <c r="BC97" s="189"/>
      <c r="BD97" s="189"/>
      <c r="BE97" s="189"/>
      <c r="BF97" s="189"/>
    </row>
    <row r="98" spans="1:58" s="24" customFormat="1" ht="30" customHeight="1">
      <c r="B98" s="22"/>
      <c r="C98" s="23">
        <v>2</v>
      </c>
      <c r="D98" s="436" t="s">
        <v>515</v>
      </c>
      <c r="E98" s="302"/>
      <c r="F98" s="302"/>
      <c r="G98" s="303" t="s">
        <v>118</v>
      </c>
      <c r="H98" s="303" t="s">
        <v>119</v>
      </c>
      <c r="I98" s="179" t="s">
        <v>9</v>
      </c>
      <c r="J98" s="181"/>
      <c r="K98" s="304">
        <v>44561</v>
      </c>
      <c r="L98" s="179" t="s">
        <v>236</v>
      </c>
      <c r="M98" s="161">
        <v>70263.220000000088</v>
      </c>
      <c r="N98" s="161">
        <v>933350.77999999991</v>
      </c>
      <c r="O98" s="305"/>
      <c r="P98" s="184">
        <f t="shared" si="3"/>
        <v>1003614</v>
      </c>
      <c r="Q98" s="184"/>
      <c r="R98" s="184"/>
      <c r="S98" s="161">
        <v>210789.67</v>
      </c>
      <c r="T98" s="305"/>
      <c r="U98" s="305"/>
      <c r="V98" s="305"/>
      <c r="W98" s="305"/>
      <c r="X98" s="357">
        <v>32750.2</v>
      </c>
      <c r="Y98" s="447"/>
      <c r="Z98" s="357">
        <v>25599.01</v>
      </c>
      <c r="AA98" s="445"/>
      <c r="AB98" s="357">
        <v>210789.67</v>
      </c>
      <c r="AC98" s="357">
        <v>7968.71</v>
      </c>
      <c r="AD98" s="305"/>
      <c r="AE98" s="161">
        <v>1266.7</v>
      </c>
      <c r="AF98" s="473"/>
      <c r="AG98" s="305"/>
      <c r="AH98" s="161">
        <v>70670.14</v>
      </c>
      <c r="AI98" s="161">
        <v>210789.67</v>
      </c>
      <c r="AJ98" s="161">
        <v>30020.79</v>
      </c>
      <c r="AK98" s="161"/>
      <c r="AL98" s="357">
        <v>253048.32000000001</v>
      </c>
      <c r="AM98" s="566"/>
      <c r="AN98" s="566">
        <v>63766.29</v>
      </c>
      <c r="AO98" s="161"/>
      <c r="AP98" s="161"/>
      <c r="AQ98" s="389">
        <f t="shared" si="5"/>
        <v>632369.01</v>
      </c>
      <c r="AR98" s="388">
        <f t="shared" si="6"/>
        <v>485090.16</v>
      </c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  <c r="BE98" s="306"/>
      <c r="BF98" s="306"/>
    </row>
    <row r="99" spans="1:58" s="12" customFormat="1" ht="30" customHeight="1">
      <c r="B99" s="21"/>
      <c r="C99" s="10">
        <v>2</v>
      </c>
      <c r="D99" s="429" t="s">
        <v>120</v>
      </c>
      <c r="E99" s="178"/>
      <c r="F99" s="178"/>
      <c r="G99" s="179" t="s">
        <v>121</v>
      </c>
      <c r="H99" s="179" t="s">
        <v>122</v>
      </c>
      <c r="I99" s="179" t="s">
        <v>21</v>
      </c>
      <c r="J99" s="181"/>
      <c r="K99" s="182">
        <v>44561</v>
      </c>
      <c r="L99" s="179" t="s">
        <v>236</v>
      </c>
      <c r="M99" s="161">
        <v>0</v>
      </c>
      <c r="N99" s="161">
        <v>438821.99</v>
      </c>
      <c r="O99" s="187"/>
      <c r="P99" s="184">
        <f t="shared" si="3"/>
        <v>438821.99</v>
      </c>
      <c r="Q99" s="184">
        <v>68881.820000000007</v>
      </c>
      <c r="R99" s="184">
        <f>P99+Q99</f>
        <v>507703.81</v>
      </c>
      <c r="S99" s="161"/>
      <c r="T99" s="188"/>
      <c r="U99" s="188"/>
      <c r="V99" s="187"/>
      <c r="W99" s="187"/>
      <c r="X99" s="187"/>
      <c r="Y99" s="187"/>
      <c r="Z99" s="187"/>
      <c r="AA99" s="446"/>
      <c r="AB99" s="187"/>
      <c r="AC99" s="161"/>
      <c r="AD99" s="187"/>
      <c r="AE99" s="187"/>
      <c r="AF99" s="474"/>
      <c r="AG99" s="187"/>
      <c r="AH99" s="187"/>
      <c r="AI99" s="161"/>
      <c r="AJ99" s="161"/>
      <c r="AK99" s="161"/>
      <c r="AL99" s="357"/>
      <c r="AM99" s="566"/>
      <c r="AN99" s="566"/>
      <c r="AO99" s="161"/>
      <c r="AP99" s="161"/>
      <c r="AQ99" s="389">
        <f t="shared" si="5"/>
        <v>0</v>
      </c>
      <c r="AR99" s="388">
        <f t="shared" si="6"/>
        <v>0</v>
      </c>
      <c r="AS99" s="189"/>
      <c r="AT99" s="189"/>
      <c r="AU99" s="189"/>
      <c r="AV99" s="189"/>
      <c r="AW99" s="189"/>
      <c r="AX99" s="189"/>
      <c r="AY99" s="189"/>
      <c r="AZ99" s="189"/>
      <c r="BA99" s="189"/>
      <c r="BB99" s="189"/>
      <c r="BC99" s="189"/>
      <c r="BD99" s="189"/>
      <c r="BE99" s="189"/>
      <c r="BF99" s="189"/>
    </row>
    <row r="100" spans="1:58" s="12" customFormat="1" ht="30" customHeight="1">
      <c r="B100" s="21"/>
      <c r="C100" s="10">
        <v>2</v>
      </c>
      <c r="D100" s="429" t="s">
        <v>189</v>
      </c>
      <c r="E100" s="178"/>
      <c r="F100" s="178"/>
      <c r="G100" s="181" t="s">
        <v>231</v>
      </c>
      <c r="H100" s="181" t="s">
        <v>825</v>
      </c>
      <c r="I100" s="179" t="s">
        <v>9</v>
      </c>
      <c r="J100" s="181"/>
      <c r="K100" s="201">
        <v>44561</v>
      </c>
      <c r="L100" s="179" t="s">
        <v>236</v>
      </c>
      <c r="M100" s="161">
        <v>0</v>
      </c>
      <c r="N100" s="161">
        <v>103698</v>
      </c>
      <c r="O100" s="187"/>
      <c r="P100" s="184">
        <f t="shared" si="3"/>
        <v>103698</v>
      </c>
      <c r="Q100" s="184"/>
      <c r="R100" s="184"/>
      <c r="S100" s="161"/>
      <c r="T100" s="188"/>
      <c r="U100" s="188"/>
      <c r="V100" s="187"/>
      <c r="W100" s="187"/>
      <c r="X100" s="187"/>
      <c r="Y100" s="187"/>
      <c r="Z100" s="187"/>
      <c r="AA100" s="446"/>
      <c r="AB100" s="187"/>
      <c r="AC100" s="161"/>
      <c r="AD100" s="187"/>
      <c r="AE100" s="187"/>
      <c r="AF100" s="474"/>
      <c r="AG100" s="187"/>
      <c r="AH100" s="187"/>
      <c r="AI100" s="161"/>
      <c r="AJ100" s="161"/>
      <c r="AK100" s="161"/>
      <c r="AL100" s="357"/>
      <c r="AM100" s="566"/>
      <c r="AN100" s="566"/>
      <c r="AO100" s="161"/>
      <c r="AP100" s="161"/>
      <c r="AQ100" s="389">
        <f t="shared" si="5"/>
        <v>0</v>
      </c>
      <c r="AR100" s="388">
        <f t="shared" si="6"/>
        <v>0</v>
      </c>
      <c r="AS100" s="189"/>
      <c r="AT100" s="189"/>
      <c r="AU100" s="189"/>
      <c r="AV100" s="189"/>
      <c r="AW100" s="189"/>
      <c r="AX100" s="189"/>
      <c r="AY100" s="189"/>
      <c r="AZ100" s="189"/>
      <c r="BA100" s="189"/>
      <c r="BB100" s="189"/>
      <c r="BC100" s="189"/>
      <c r="BD100" s="189"/>
      <c r="BE100" s="189"/>
      <c r="BF100" s="189"/>
    </row>
    <row r="101" spans="1:58" s="12" customFormat="1" ht="30" customHeight="1">
      <c r="B101" s="541"/>
      <c r="C101" s="579">
        <v>2</v>
      </c>
      <c r="D101" s="429" t="s">
        <v>2713</v>
      </c>
      <c r="E101" s="543" t="s">
        <v>2692</v>
      </c>
      <c r="F101" s="178"/>
      <c r="G101" s="181" t="s">
        <v>2715</v>
      </c>
      <c r="H101" s="181"/>
      <c r="I101" s="179" t="s">
        <v>21</v>
      </c>
      <c r="J101" s="181"/>
      <c r="K101" s="405"/>
      <c r="L101" s="181"/>
      <c r="M101" s="161"/>
      <c r="N101" s="161">
        <v>2600000</v>
      </c>
      <c r="O101" s="187"/>
      <c r="P101" s="184"/>
      <c r="Q101" s="184"/>
      <c r="R101" s="184"/>
      <c r="S101" s="161"/>
      <c r="T101" s="188"/>
      <c r="U101" s="188"/>
      <c r="V101" s="187"/>
      <c r="W101" s="187"/>
      <c r="X101" s="187"/>
      <c r="Y101" s="187"/>
      <c r="Z101" s="187"/>
      <c r="AA101" s="359"/>
      <c r="AB101" s="187"/>
      <c r="AC101" s="161"/>
      <c r="AD101" s="187"/>
      <c r="AE101" s="187"/>
      <c r="AF101" s="542"/>
      <c r="AG101" s="187"/>
      <c r="AH101" s="187"/>
      <c r="AI101" s="161"/>
      <c r="AJ101" s="161"/>
      <c r="AK101" s="161"/>
      <c r="AL101" s="357"/>
      <c r="AM101" s="566"/>
      <c r="AN101" s="566"/>
      <c r="AO101" s="161"/>
      <c r="AP101" s="161"/>
      <c r="AQ101" s="389"/>
      <c r="AR101" s="388"/>
      <c r="AS101" s="189"/>
      <c r="AT101" s="189"/>
      <c r="AU101" s="189"/>
      <c r="AV101" s="189"/>
      <c r="AW101" s="189"/>
      <c r="AX101" s="189"/>
      <c r="AY101" s="189"/>
      <c r="AZ101" s="189"/>
      <c r="BA101" s="189"/>
      <c r="BB101" s="189"/>
      <c r="BC101" s="189"/>
      <c r="BD101" s="189"/>
      <c r="BE101" s="189"/>
      <c r="BF101" s="189"/>
    </row>
    <row r="102" spans="1:58" s="12" customFormat="1" ht="30" customHeight="1">
      <c r="B102" s="541"/>
      <c r="C102" s="579">
        <v>2</v>
      </c>
      <c r="D102" s="429" t="s">
        <v>2714</v>
      </c>
      <c r="E102" s="543" t="s">
        <v>2692</v>
      </c>
      <c r="F102" s="178"/>
      <c r="G102" s="181" t="s">
        <v>2716</v>
      </c>
      <c r="H102" s="181"/>
      <c r="I102" s="179" t="s">
        <v>9</v>
      </c>
      <c r="J102" s="181"/>
      <c r="K102" s="405"/>
      <c r="L102" s="181"/>
      <c r="M102" s="161"/>
      <c r="N102" s="161">
        <v>2900000</v>
      </c>
      <c r="O102" s="187"/>
      <c r="P102" s="184"/>
      <c r="Q102" s="184"/>
      <c r="R102" s="184"/>
      <c r="S102" s="161"/>
      <c r="T102" s="188"/>
      <c r="U102" s="188"/>
      <c r="V102" s="187"/>
      <c r="W102" s="187"/>
      <c r="X102" s="187"/>
      <c r="Y102" s="187"/>
      <c r="Z102" s="187"/>
      <c r="AA102" s="359"/>
      <c r="AB102" s="187"/>
      <c r="AC102" s="161"/>
      <c r="AD102" s="187"/>
      <c r="AE102" s="187"/>
      <c r="AF102" s="542"/>
      <c r="AG102" s="187"/>
      <c r="AH102" s="187"/>
      <c r="AI102" s="161"/>
      <c r="AJ102" s="161"/>
      <c r="AK102" s="161"/>
      <c r="AL102" s="357"/>
      <c r="AM102" s="566"/>
      <c r="AN102" s="566"/>
      <c r="AO102" s="161"/>
      <c r="AP102" s="161"/>
      <c r="AQ102" s="389"/>
      <c r="AR102" s="388"/>
      <c r="AS102" s="189"/>
      <c r="AT102" s="189"/>
      <c r="AU102" s="189"/>
      <c r="AV102" s="189"/>
      <c r="AW102" s="189"/>
      <c r="AX102" s="189"/>
      <c r="AY102" s="189"/>
      <c r="AZ102" s="189"/>
      <c r="BA102" s="189"/>
      <c r="BB102" s="189"/>
      <c r="BC102" s="189"/>
      <c r="BD102" s="189"/>
      <c r="BE102" s="189"/>
      <c r="BF102" s="189"/>
    </row>
    <row r="103" spans="1:58" s="12" customFormat="1" ht="30" customHeight="1">
      <c r="B103" s="626" t="s">
        <v>123</v>
      </c>
      <c r="C103" s="627"/>
      <c r="D103" s="627"/>
      <c r="E103" s="627"/>
      <c r="F103" s="627"/>
      <c r="G103" s="627"/>
      <c r="H103" s="628"/>
      <c r="I103" s="307"/>
      <c r="J103" s="308"/>
      <c r="K103" s="309"/>
      <c r="L103" s="310"/>
      <c r="M103" s="311"/>
      <c r="N103" s="312"/>
      <c r="O103" s="312"/>
      <c r="P103" s="312"/>
      <c r="Q103" s="312"/>
      <c r="R103" s="312"/>
      <c r="S103" s="312"/>
      <c r="T103" s="312"/>
      <c r="U103" s="312"/>
      <c r="V103" s="312"/>
      <c r="W103" s="312"/>
      <c r="X103" s="312"/>
      <c r="Y103" s="312"/>
      <c r="Z103" s="312"/>
      <c r="AA103" s="422"/>
      <c r="AB103" s="312"/>
      <c r="AC103" s="312"/>
      <c r="AD103" s="312"/>
      <c r="AE103" s="312"/>
      <c r="AF103" s="422"/>
      <c r="AG103" s="312"/>
      <c r="AH103" s="312"/>
      <c r="AI103" s="312"/>
      <c r="AJ103" s="312"/>
      <c r="AK103" s="312"/>
      <c r="AL103" s="312"/>
      <c r="AM103" s="312"/>
      <c r="AN103" s="312"/>
      <c r="AO103" s="312"/>
      <c r="AP103" s="312"/>
      <c r="AQ103" s="389">
        <f t="shared" si="5"/>
        <v>0</v>
      </c>
      <c r="AR103" s="388">
        <f t="shared" si="6"/>
        <v>0</v>
      </c>
      <c r="AS103" s="189"/>
      <c r="AT103" s="189"/>
      <c r="AU103" s="189"/>
      <c r="AV103" s="189"/>
      <c r="AW103" s="189"/>
      <c r="AX103" s="189"/>
      <c r="AY103" s="189"/>
      <c r="AZ103" s="189"/>
      <c r="BA103" s="189"/>
      <c r="BB103" s="189"/>
      <c r="BC103" s="189"/>
      <c r="BD103" s="189"/>
      <c r="BE103" s="189"/>
      <c r="BF103" s="189"/>
    </row>
    <row r="104" spans="1:58" s="8" customFormat="1" ht="30" customHeight="1">
      <c r="A104" s="439" t="s">
        <v>135</v>
      </c>
      <c r="B104" s="25"/>
      <c r="C104" s="98">
        <v>2</v>
      </c>
      <c r="D104" s="429" t="s">
        <v>124</v>
      </c>
      <c r="E104" s="178"/>
      <c r="F104" s="178"/>
      <c r="G104" s="179" t="s">
        <v>275</v>
      </c>
      <c r="H104" s="179" t="s">
        <v>125</v>
      </c>
      <c r="I104" s="263" t="s">
        <v>9</v>
      </c>
      <c r="J104" s="264"/>
      <c r="K104" s="313">
        <v>44561</v>
      </c>
      <c r="L104" s="179" t="s">
        <v>236</v>
      </c>
      <c r="M104" s="161">
        <v>12406.39</v>
      </c>
      <c r="N104" s="161">
        <v>397788.91999999981</v>
      </c>
      <c r="O104" s="183"/>
      <c r="P104" s="184">
        <f>M104+N104-O104</f>
        <v>410195.30999999982</v>
      </c>
      <c r="Q104" s="184"/>
      <c r="R104" s="184"/>
      <c r="S104" s="161"/>
      <c r="T104" s="161"/>
      <c r="U104" s="185"/>
      <c r="V104" s="183"/>
      <c r="W104" s="183"/>
      <c r="X104" s="183"/>
      <c r="Y104" s="183"/>
      <c r="Z104" s="183"/>
      <c r="AA104" s="451"/>
      <c r="AB104" s="183"/>
      <c r="AC104" s="161"/>
      <c r="AD104" s="183"/>
      <c r="AE104" s="183"/>
      <c r="AF104" s="472"/>
      <c r="AG104" s="183"/>
      <c r="AH104" s="183"/>
      <c r="AI104" s="161"/>
      <c r="AJ104" s="161"/>
      <c r="AK104" s="161"/>
      <c r="AL104" s="357"/>
      <c r="AM104" s="566"/>
      <c r="AN104" s="566"/>
      <c r="AO104" s="161"/>
      <c r="AP104" s="161"/>
      <c r="AQ104" s="389">
        <f t="shared" si="5"/>
        <v>0</v>
      </c>
      <c r="AR104" s="388">
        <f t="shared" si="6"/>
        <v>0</v>
      </c>
      <c r="AS104" s="186"/>
      <c r="AT104" s="186"/>
      <c r="AU104" s="186"/>
      <c r="AV104" s="186"/>
      <c r="AW104" s="186"/>
      <c r="AX104" s="186"/>
      <c r="AY104" s="186"/>
      <c r="AZ104" s="186"/>
      <c r="BA104" s="186"/>
      <c r="BB104" s="186"/>
      <c r="BC104" s="186"/>
      <c r="BD104" s="186"/>
      <c r="BE104" s="186"/>
      <c r="BF104" s="186"/>
    </row>
    <row r="105" spans="1:58" s="8" customFormat="1" ht="30" customHeight="1">
      <c r="A105" s="439" t="s">
        <v>135</v>
      </c>
      <c r="B105" s="25"/>
      <c r="C105" s="98">
        <v>2</v>
      </c>
      <c r="D105" s="429" t="s">
        <v>516</v>
      </c>
      <c r="E105" s="178"/>
      <c r="F105" s="178"/>
      <c r="G105" s="179" t="s">
        <v>276</v>
      </c>
      <c r="H105" s="179" t="s">
        <v>126</v>
      </c>
      <c r="I105" s="263" t="s">
        <v>9</v>
      </c>
      <c r="J105" s="264"/>
      <c r="K105" s="313">
        <v>44742</v>
      </c>
      <c r="L105" s="179" t="s">
        <v>236</v>
      </c>
      <c r="M105" s="161">
        <v>0</v>
      </c>
      <c r="N105" s="161">
        <v>9500000</v>
      </c>
      <c r="O105" s="183"/>
      <c r="P105" s="184">
        <f>M105+N105-O105</f>
        <v>9500000</v>
      </c>
      <c r="Q105" s="184"/>
      <c r="R105" s="184"/>
      <c r="S105" s="161"/>
      <c r="T105" s="161"/>
      <c r="U105" s="185"/>
      <c r="V105" s="183"/>
      <c r="W105" s="183"/>
      <c r="X105" s="183"/>
      <c r="Y105" s="448"/>
      <c r="Z105" s="448"/>
      <c r="AA105" s="452"/>
      <c r="AB105" s="448"/>
      <c r="AC105" s="357"/>
      <c r="AD105" s="448"/>
      <c r="AE105" s="448"/>
      <c r="AF105" s="478"/>
      <c r="AG105" s="183"/>
      <c r="AH105" s="183"/>
      <c r="AI105" s="161"/>
      <c r="AJ105" s="161"/>
      <c r="AK105" s="161"/>
      <c r="AL105" s="357"/>
      <c r="AM105" s="566"/>
      <c r="AN105" s="566"/>
      <c r="AO105" s="161"/>
      <c r="AP105" s="161"/>
      <c r="AQ105" s="389">
        <f t="shared" si="5"/>
        <v>0</v>
      </c>
      <c r="AR105" s="388">
        <f t="shared" si="6"/>
        <v>0</v>
      </c>
      <c r="AS105" s="186"/>
      <c r="AT105" s="186"/>
      <c r="AU105" s="186"/>
      <c r="AV105" s="186"/>
      <c r="AW105" s="186"/>
      <c r="AX105" s="186"/>
      <c r="AY105" s="186"/>
      <c r="AZ105" s="186"/>
      <c r="BA105" s="186"/>
      <c r="BB105" s="186"/>
      <c r="BC105" s="186"/>
      <c r="BD105" s="186"/>
      <c r="BE105" s="186"/>
      <c r="BF105" s="186"/>
    </row>
    <row r="106" spans="1:58" s="8" customFormat="1" ht="30" customHeight="1">
      <c r="A106" s="439" t="s">
        <v>135</v>
      </c>
      <c r="B106" s="25"/>
      <c r="C106" s="98">
        <v>2</v>
      </c>
      <c r="D106" s="429" t="s">
        <v>127</v>
      </c>
      <c r="E106" s="178"/>
      <c r="F106" s="178"/>
      <c r="G106" s="179" t="s">
        <v>128</v>
      </c>
      <c r="H106" s="179" t="s">
        <v>129</v>
      </c>
      <c r="I106" s="313" t="s">
        <v>9</v>
      </c>
      <c r="J106" s="314"/>
      <c r="K106" s="313">
        <v>44561</v>
      </c>
      <c r="L106" s="179" t="s">
        <v>236</v>
      </c>
      <c r="M106" s="161">
        <v>18421.13</v>
      </c>
      <c r="N106" s="161">
        <f>159872.86-M106</f>
        <v>141451.72999999998</v>
      </c>
      <c r="O106" s="183"/>
      <c r="P106" s="184">
        <f>M106+N106-O106</f>
        <v>159872.85999999999</v>
      </c>
      <c r="Q106" s="184"/>
      <c r="R106" s="184"/>
      <c r="S106" s="161"/>
      <c r="T106" s="161">
        <v>18421.13</v>
      </c>
      <c r="U106" s="137"/>
      <c r="V106" s="315"/>
      <c r="W106" s="183"/>
      <c r="X106" s="183"/>
      <c r="Y106" s="448"/>
      <c r="Z106" s="448"/>
      <c r="AA106" s="452"/>
      <c r="AB106" s="448"/>
      <c r="AC106" s="357"/>
      <c r="AD106" s="448"/>
      <c r="AE106" s="448"/>
      <c r="AF106" s="478"/>
      <c r="AG106" s="183"/>
      <c r="AH106" s="183"/>
      <c r="AI106" s="161"/>
      <c r="AJ106" s="161"/>
      <c r="AK106" s="161"/>
      <c r="AL106" s="357"/>
      <c r="AM106" s="566"/>
      <c r="AN106" s="566"/>
      <c r="AO106" s="161"/>
      <c r="AP106" s="161"/>
      <c r="AQ106" s="389">
        <f t="shared" si="5"/>
        <v>0</v>
      </c>
      <c r="AR106" s="388">
        <f t="shared" si="6"/>
        <v>18421.13</v>
      </c>
      <c r="AS106" s="186"/>
      <c r="AT106" s="186"/>
      <c r="AU106" s="186"/>
      <c r="AV106" s="186"/>
      <c r="AW106" s="186"/>
      <c r="AX106" s="186"/>
      <c r="AY106" s="186"/>
      <c r="AZ106" s="186"/>
      <c r="BA106" s="186"/>
      <c r="BB106" s="186"/>
      <c r="BC106" s="186"/>
      <c r="BD106" s="186"/>
      <c r="BE106" s="186"/>
      <c r="BF106" s="186"/>
    </row>
    <row r="107" spans="1:58" s="12" customFormat="1" ht="30" customHeight="1">
      <c r="A107" s="12" t="s">
        <v>135</v>
      </c>
      <c r="B107" s="26"/>
      <c r="C107" s="99">
        <v>2</v>
      </c>
      <c r="D107" s="429" t="s">
        <v>551</v>
      </c>
      <c r="E107" s="190" t="s">
        <v>827</v>
      </c>
      <c r="F107" s="191"/>
      <c r="G107" s="180" t="s">
        <v>130</v>
      </c>
      <c r="H107" s="218" t="s">
        <v>131</v>
      </c>
      <c r="I107" s="179" t="s">
        <v>9</v>
      </c>
      <c r="J107" s="181"/>
      <c r="K107" s="313">
        <v>44742</v>
      </c>
      <c r="L107" s="179" t="s">
        <v>236</v>
      </c>
      <c r="M107" s="161">
        <v>3193287.88</v>
      </c>
      <c r="N107" s="161">
        <v>3564007.0699999994</v>
      </c>
      <c r="O107" s="161">
        <v>3500000</v>
      </c>
      <c r="P107" s="184">
        <f>M107+N107+O107</f>
        <v>10257294.949999999</v>
      </c>
      <c r="Q107" s="184"/>
      <c r="R107" s="184"/>
      <c r="S107" s="161"/>
      <c r="T107" s="161">
        <f>1402270.54</f>
        <v>1402270.54</v>
      </c>
      <c r="U107" s="188"/>
      <c r="V107" s="161">
        <v>82944.13</v>
      </c>
      <c r="W107" s="187"/>
      <c r="X107" s="161">
        <v>46029.23</v>
      </c>
      <c r="Y107" s="358"/>
      <c r="Z107" s="357">
        <v>819407</v>
      </c>
      <c r="AA107" s="445"/>
      <c r="AB107" s="357">
        <v>38316.94</v>
      </c>
      <c r="AC107" s="357">
        <v>50429.08</v>
      </c>
      <c r="AD107" s="161">
        <v>83340.179999999993</v>
      </c>
      <c r="AE107" s="161">
        <v>129853.73</v>
      </c>
      <c r="AF107" s="473"/>
      <c r="AG107" s="161">
        <v>339514.63</v>
      </c>
      <c r="AH107" s="187"/>
      <c r="AI107" s="161"/>
      <c r="AJ107" s="161">
        <v>73016.179999999993</v>
      </c>
      <c r="AK107" s="161">
        <f>29929.2+76037.13</f>
        <v>105966.33</v>
      </c>
      <c r="AL107" s="357">
        <v>339514.63</v>
      </c>
      <c r="AM107" s="566"/>
      <c r="AN107" s="566">
        <v>43791.53</v>
      </c>
      <c r="AO107" s="161"/>
      <c r="AP107" s="161"/>
      <c r="AQ107" s="389">
        <f t="shared" si="5"/>
        <v>567138.07999999996</v>
      </c>
      <c r="AR107" s="388">
        <f t="shared" si="6"/>
        <v>2987256.05</v>
      </c>
      <c r="AS107" s="189"/>
      <c r="AT107" s="189"/>
      <c r="AU107" s="189"/>
      <c r="AV107" s="189"/>
      <c r="AW107" s="189"/>
      <c r="AX107" s="189"/>
      <c r="AY107" s="189"/>
      <c r="AZ107" s="189"/>
      <c r="BA107" s="189"/>
      <c r="BB107" s="189"/>
      <c r="BC107" s="189"/>
      <c r="BD107" s="189"/>
      <c r="BE107" s="189"/>
      <c r="BF107" s="189"/>
    </row>
    <row r="108" spans="1:58" s="12" customFormat="1" ht="30" customHeight="1">
      <c r="A108" s="12" t="s">
        <v>135</v>
      </c>
      <c r="B108" s="349"/>
      <c r="C108" s="582">
        <v>2</v>
      </c>
      <c r="D108" s="210" t="s">
        <v>561</v>
      </c>
      <c r="E108" s="191" t="s">
        <v>553</v>
      </c>
      <c r="F108" s="191"/>
      <c r="G108" s="204" t="s">
        <v>819</v>
      </c>
      <c r="H108" s="212"/>
      <c r="I108" s="179" t="s">
        <v>9</v>
      </c>
      <c r="J108" s="181"/>
      <c r="K108" s="314"/>
      <c r="L108" s="181"/>
      <c r="M108" s="161"/>
      <c r="N108" s="161"/>
      <c r="O108" s="161">
        <v>3000000</v>
      </c>
      <c r="P108" s="184">
        <f>O108</f>
        <v>3000000</v>
      </c>
      <c r="Q108" s="184"/>
      <c r="R108" s="184"/>
      <c r="S108" s="161"/>
      <c r="T108" s="161"/>
      <c r="U108" s="188"/>
      <c r="V108" s="161"/>
      <c r="W108" s="187"/>
      <c r="X108" s="187"/>
      <c r="Y108" s="187"/>
      <c r="Z108" s="187"/>
      <c r="AA108" s="446"/>
      <c r="AB108" s="187"/>
      <c r="AC108" s="161"/>
      <c r="AD108" s="187"/>
      <c r="AE108" s="187"/>
      <c r="AF108" s="481">
        <v>3000000</v>
      </c>
      <c r="AG108" s="187"/>
      <c r="AH108" s="187"/>
      <c r="AI108" s="161"/>
      <c r="AJ108" s="161"/>
      <c r="AK108" s="161"/>
      <c r="AL108" s="357"/>
      <c r="AM108" s="566"/>
      <c r="AN108" s="566"/>
      <c r="AO108" s="161"/>
      <c r="AP108" s="161"/>
      <c r="AQ108" s="389">
        <f t="shared" si="5"/>
        <v>0</v>
      </c>
      <c r="AR108" s="388">
        <f t="shared" si="6"/>
        <v>0</v>
      </c>
      <c r="AS108" s="189"/>
      <c r="AT108" s="189"/>
      <c r="AU108" s="189"/>
      <c r="AV108" s="189"/>
      <c r="AW108" s="189"/>
      <c r="AX108" s="189"/>
      <c r="AY108" s="189"/>
      <c r="AZ108" s="189"/>
      <c r="BA108" s="189"/>
      <c r="BB108" s="189"/>
      <c r="BC108" s="189"/>
      <c r="BD108" s="189"/>
      <c r="BE108" s="189"/>
      <c r="BF108" s="189"/>
    </row>
    <row r="109" spans="1:58" s="507" customFormat="1" ht="30" customHeight="1">
      <c r="B109" s="508"/>
      <c r="C109" s="508" t="s">
        <v>3166</v>
      </c>
      <c r="D109" s="509" t="s">
        <v>2692</v>
      </c>
      <c r="E109" s="510"/>
      <c r="F109" s="510"/>
      <c r="G109" s="510" t="s">
        <v>2704</v>
      </c>
      <c r="H109" s="511" t="s">
        <v>2693</v>
      </c>
      <c r="I109" s="510"/>
      <c r="J109" s="510"/>
      <c r="K109" s="512"/>
      <c r="L109" s="510"/>
      <c r="M109" s="513"/>
      <c r="N109" s="513"/>
      <c r="O109" s="513"/>
      <c r="P109" s="514"/>
      <c r="Q109" s="514">
        <v>64857306.270000011</v>
      </c>
      <c r="R109" s="533">
        <f>Q109-R120-R122-R124</f>
        <v>45097306.270000011</v>
      </c>
      <c r="S109" s="513"/>
      <c r="T109" s="513"/>
      <c r="U109" s="515"/>
      <c r="V109" s="513"/>
      <c r="W109" s="515"/>
      <c r="X109" s="515"/>
      <c r="Y109" s="515"/>
      <c r="Z109" s="515"/>
      <c r="AA109" s="515"/>
      <c r="AB109" s="515"/>
      <c r="AC109" s="513"/>
      <c r="AD109" s="515"/>
      <c r="AE109" s="515"/>
      <c r="AF109" s="516"/>
      <c r="AG109" s="515"/>
      <c r="AH109" s="515"/>
      <c r="AI109" s="513"/>
      <c r="AJ109" s="513"/>
      <c r="AK109" s="513"/>
      <c r="AL109" s="513"/>
      <c r="AM109" s="513"/>
      <c r="AN109" s="513"/>
      <c r="AO109" s="513"/>
      <c r="AP109" s="513"/>
      <c r="AQ109" s="517"/>
      <c r="AR109" s="518"/>
      <c r="AS109" s="519"/>
      <c r="AT109" s="519"/>
      <c r="AU109" s="519"/>
      <c r="AV109" s="519"/>
      <c r="AW109" s="519"/>
      <c r="AX109" s="519"/>
      <c r="AY109" s="519"/>
      <c r="AZ109" s="519"/>
      <c r="BA109" s="519"/>
      <c r="BB109" s="519"/>
      <c r="BC109" s="519"/>
      <c r="BD109" s="519"/>
      <c r="BE109" s="519"/>
      <c r="BF109" s="519"/>
    </row>
    <row r="110" spans="1:58" s="507" customFormat="1" ht="30" customHeight="1">
      <c r="B110" s="508"/>
      <c r="C110" s="580" t="s">
        <v>200</v>
      </c>
      <c r="D110" s="509" t="s">
        <v>2699</v>
      </c>
      <c r="E110" s="510"/>
      <c r="F110" s="510"/>
      <c r="G110" s="510" t="s">
        <v>2700</v>
      </c>
      <c r="H110" s="510"/>
      <c r="I110" s="510"/>
      <c r="J110" s="510"/>
      <c r="K110" s="512"/>
      <c r="L110" s="510"/>
      <c r="M110" s="513"/>
      <c r="N110" s="513"/>
      <c r="O110" s="513"/>
      <c r="P110" s="514"/>
      <c r="Q110" s="514"/>
      <c r="R110" s="525">
        <v>3000000</v>
      </c>
      <c r="S110" s="513"/>
      <c r="T110" s="513"/>
      <c r="U110" s="515"/>
      <c r="V110" s="513"/>
      <c r="W110" s="515"/>
      <c r="X110" s="515"/>
      <c r="Y110" s="515"/>
      <c r="Z110" s="515"/>
      <c r="AA110" s="515"/>
      <c r="AB110" s="515"/>
      <c r="AC110" s="513"/>
      <c r="AD110" s="515"/>
      <c r="AE110" s="515"/>
      <c r="AF110" s="516"/>
      <c r="AG110" s="515"/>
      <c r="AH110" s="515"/>
      <c r="AI110" s="513"/>
      <c r="AJ110" s="513"/>
      <c r="AK110" s="513"/>
      <c r="AL110" s="513"/>
      <c r="AM110" s="513"/>
      <c r="AN110" s="513"/>
      <c r="AO110" s="513"/>
      <c r="AP110" s="513"/>
      <c r="AQ110" s="517"/>
      <c r="AR110" s="518"/>
      <c r="AS110" s="519"/>
      <c r="AT110" s="519"/>
      <c r="AU110" s="519"/>
      <c r="AV110" s="519"/>
      <c r="AW110" s="519"/>
      <c r="AX110" s="519"/>
      <c r="AY110" s="519"/>
      <c r="AZ110" s="519"/>
      <c r="BA110" s="519"/>
      <c r="BB110" s="519"/>
      <c r="BC110" s="519"/>
      <c r="BD110" s="519"/>
      <c r="BE110" s="519"/>
      <c r="BF110" s="519"/>
    </row>
    <row r="111" spans="1:58" s="8" customFormat="1" ht="30" customHeight="1" thickBot="1">
      <c r="B111" s="27"/>
      <c r="C111" s="28"/>
      <c r="D111" s="316" t="s">
        <v>132</v>
      </c>
      <c r="E111" s="317"/>
      <c r="F111" s="317"/>
      <c r="G111" s="318"/>
      <c r="H111" s="318"/>
      <c r="I111" s="319"/>
      <c r="J111" s="320"/>
      <c r="K111" s="319"/>
      <c r="L111" s="319"/>
      <c r="M111" s="321">
        <v>35146485.280000001</v>
      </c>
      <c r="N111" s="321">
        <f>SUM(N8:N108)</f>
        <v>212173878.57999995</v>
      </c>
      <c r="O111" s="319"/>
      <c r="P111" s="321">
        <f>SUM(P8:P108)</f>
        <v>309448069.24000001</v>
      </c>
      <c r="Q111" s="354"/>
      <c r="R111" s="521"/>
      <c r="S111" s="322">
        <f>SUM(S8:S108)</f>
        <v>3384904.33</v>
      </c>
      <c r="T111" s="321">
        <f>SUM(T7:T107)</f>
        <v>21391452.719999999</v>
      </c>
      <c r="U111" s="321">
        <f>SUM(U8:U108)</f>
        <v>1227576.8399999999</v>
      </c>
      <c r="V111" s="321">
        <f>SUM(V8:V107)</f>
        <v>192070.63</v>
      </c>
      <c r="W111" s="356">
        <f>SUM(W8:W108)</f>
        <v>2421838.65</v>
      </c>
      <c r="X111" s="321">
        <f>SUM(X8:X108)</f>
        <v>4897267.0500000007</v>
      </c>
      <c r="Y111" s="356">
        <f>SUM(Y8:Y108)</f>
        <v>495716.39</v>
      </c>
      <c r="Z111" s="322">
        <f>Z10+Z12+Z23+Z24+Z95+Z98+Z107</f>
        <v>1652691.13</v>
      </c>
      <c r="AA111" s="423">
        <f>AA96</f>
        <v>662985.6</v>
      </c>
      <c r="AB111" s="423">
        <f>SUM(AB8:AB108)</f>
        <v>2183929.7999999998</v>
      </c>
      <c r="AC111" s="423">
        <f>SUM(AC8:AC108)</f>
        <v>6408206.8300000001</v>
      </c>
      <c r="AD111" s="356">
        <f>SUM(AD8:AD110)</f>
        <v>3378537.99</v>
      </c>
      <c r="AE111" s="356">
        <f>AE10+AE12+AE13+AE17+AE23+AE24+AE25+AE27+AE91+AE94+AE95+AE98+AE107</f>
        <v>6485314.5999999996</v>
      </c>
      <c r="AF111" s="480">
        <f>AF10+AF12+AF25+AF46+AF50+AF89+AF90+AF91+AF108</f>
        <v>4217180.9000000004</v>
      </c>
      <c r="AG111" s="495">
        <v>11388877.390000001</v>
      </c>
      <c r="AH111" s="495">
        <f>SUM(AH8:AH108)</f>
        <v>5971050.0599999987</v>
      </c>
      <c r="AI111" s="322">
        <f>SUM(AI8:AI108)</f>
        <v>7534992.8799999999</v>
      </c>
      <c r="AJ111" s="322">
        <f>SUM(AJ8:AJ108)</f>
        <v>5133121.2</v>
      </c>
      <c r="AK111" s="495">
        <f>SUM(AK7:AK110)</f>
        <v>3697262.69</v>
      </c>
      <c r="AL111" s="495">
        <f>SUM(AL8:AL110)</f>
        <v>7071488.7500000009</v>
      </c>
      <c r="AM111" s="322">
        <f>SUM(AM8:AM110)</f>
        <v>18698422.959999997</v>
      </c>
      <c r="AN111" s="495">
        <f>SUM(AN7:AN110)</f>
        <v>3592215.4299999997</v>
      </c>
      <c r="AO111" s="319"/>
      <c r="AP111" s="319"/>
      <c r="AQ111" s="426">
        <f>SUM(AQ8:AQ110)</f>
        <v>38749074.319999993</v>
      </c>
      <c r="AR111" s="427">
        <f>SUM(AR8:AR110)</f>
        <v>63274729.299999982</v>
      </c>
      <c r="AS111" s="186"/>
      <c r="AT111" s="186"/>
      <c r="AU111" s="186"/>
      <c r="AV111" s="186"/>
      <c r="AW111" s="186"/>
      <c r="AX111" s="186"/>
      <c r="AY111" s="186"/>
      <c r="AZ111" s="186"/>
      <c r="BA111" s="186"/>
      <c r="BB111" s="186"/>
      <c r="BC111" s="186"/>
      <c r="BD111" s="186"/>
      <c r="BE111" s="186"/>
      <c r="BF111" s="186"/>
    </row>
    <row r="112" spans="1:58" s="126" customFormat="1" ht="30" customHeight="1">
      <c r="B112" s="127"/>
      <c r="C112" s="128"/>
      <c r="D112" s="323"/>
      <c r="E112" s="324"/>
      <c r="F112" s="324"/>
      <c r="G112" s="324"/>
      <c r="H112" s="324"/>
      <c r="I112" s="325"/>
      <c r="J112" s="325"/>
      <c r="K112" s="325"/>
      <c r="L112" s="325"/>
      <c r="M112" s="326"/>
      <c r="N112" s="326"/>
      <c r="O112" s="325"/>
      <c r="P112" s="325"/>
      <c r="Q112" s="355" t="s">
        <v>563</v>
      </c>
      <c r="R112" s="522" t="s">
        <v>2712</v>
      </c>
      <c r="S112" s="325"/>
      <c r="T112" s="463"/>
      <c r="U112" s="325"/>
      <c r="V112" s="438"/>
      <c r="W112" s="325"/>
      <c r="X112" s="438"/>
      <c r="Y112" s="325"/>
      <c r="Z112" s="325"/>
      <c r="AA112" s="325"/>
      <c r="AB112" s="325"/>
      <c r="AC112" s="325"/>
      <c r="AD112" s="325"/>
      <c r="AE112" s="328"/>
      <c r="AF112" s="328"/>
      <c r="AG112" s="325"/>
      <c r="AH112" s="325"/>
      <c r="AI112" s="325"/>
      <c r="AJ112" s="325"/>
      <c r="AK112" s="325"/>
      <c r="AL112" s="554"/>
      <c r="AM112" s="325"/>
      <c r="AN112" s="325"/>
      <c r="AO112" s="428"/>
      <c r="AP112" s="326"/>
      <c r="AQ112" s="462"/>
      <c r="AR112" s="327"/>
      <c r="AS112" s="327"/>
      <c r="AT112" s="327"/>
      <c r="AU112" s="327"/>
      <c r="AV112" s="327"/>
      <c r="AW112" s="327"/>
      <c r="AX112" s="327"/>
      <c r="AY112" s="327"/>
      <c r="AZ112" s="327"/>
      <c r="BA112" s="327"/>
      <c r="BB112" s="327"/>
      <c r="BC112" s="327"/>
      <c r="BD112" s="327"/>
      <c r="BE112" s="327"/>
      <c r="BF112" s="327"/>
    </row>
    <row r="113" spans="2:974" s="70" customFormat="1" ht="43.5" customHeight="1" thickBot="1">
      <c r="B113" s="1"/>
      <c r="C113" s="11"/>
      <c r="D113" s="189"/>
      <c r="E113" s="189"/>
      <c r="F113" s="189"/>
      <c r="G113" s="328"/>
      <c r="H113" s="328"/>
      <c r="I113" s="163"/>
      <c r="J113" s="163"/>
      <c r="K113" s="163"/>
      <c r="L113" s="163"/>
      <c r="M113" s="163"/>
      <c r="N113" s="163"/>
      <c r="O113" s="163"/>
      <c r="P113" s="163"/>
      <c r="Q113" s="163"/>
      <c r="R113" s="536" t="s">
        <v>2710</v>
      </c>
      <c r="S113" s="163"/>
      <c r="T113" s="329"/>
      <c r="U113" s="330"/>
      <c r="V113" s="443"/>
      <c r="W113" s="442"/>
      <c r="X113" s="443"/>
      <c r="Y113" s="442"/>
      <c r="Z113" s="442"/>
      <c r="AA113" s="442"/>
      <c r="AB113" s="442"/>
      <c r="AC113" s="444"/>
      <c r="AD113" s="163"/>
      <c r="AE113" s="464"/>
      <c r="AF113" s="464"/>
      <c r="AG113" s="163"/>
      <c r="AH113" s="163"/>
      <c r="AI113" s="163"/>
      <c r="AJ113" s="163"/>
      <c r="AK113" s="163"/>
      <c r="AL113" s="163"/>
      <c r="AM113" s="189" t="s">
        <v>3186</v>
      </c>
      <c r="AN113" s="163"/>
      <c r="AO113" s="163"/>
      <c r="AP113" s="163"/>
      <c r="AQ113" s="163"/>
      <c r="AR113" s="390"/>
      <c r="AS113" s="163"/>
      <c r="AT113" s="163"/>
      <c r="AU113" s="163"/>
      <c r="AV113" s="163"/>
      <c r="AW113" s="163"/>
      <c r="AX113" s="163"/>
      <c r="AY113" s="163"/>
      <c r="AZ113" s="163"/>
      <c r="BA113" s="163"/>
      <c r="BB113" s="163"/>
      <c r="BC113" s="163"/>
      <c r="BD113" s="163"/>
      <c r="BE113" s="163"/>
      <c r="BF113" s="163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/>
      <c r="JR113" s="1"/>
      <c r="JS113" s="1"/>
      <c r="JT113" s="1"/>
      <c r="JU113" s="1"/>
      <c r="JV113" s="1"/>
      <c r="JW113" s="1"/>
      <c r="JX113" s="1"/>
      <c r="JY113" s="1"/>
      <c r="JZ113" s="1"/>
      <c r="KA113" s="1"/>
      <c r="KB113" s="1"/>
      <c r="KC113" s="1"/>
      <c r="KD113" s="1"/>
      <c r="KE113" s="1"/>
      <c r="KF113" s="1"/>
      <c r="KG113" s="1"/>
      <c r="KH113" s="1"/>
      <c r="KI113" s="1"/>
      <c r="KJ113" s="1"/>
      <c r="KK113" s="1"/>
      <c r="KL113" s="1"/>
      <c r="KM113" s="1"/>
      <c r="KN113" s="1"/>
      <c r="KO113" s="1"/>
      <c r="KP113" s="1"/>
      <c r="KQ113" s="1"/>
      <c r="KR113" s="1"/>
      <c r="KS113" s="1"/>
      <c r="KT113" s="1"/>
      <c r="KU113" s="1"/>
      <c r="KV113" s="1"/>
      <c r="KW113" s="1"/>
      <c r="KX113" s="1"/>
      <c r="KY113" s="1"/>
      <c r="KZ113" s="1"/>
      <c r="LA113" s="1"/>
      <c r="LB113" s="1"/>
      <c r="LC113" s="1"/>
      <c r="LD113" s="1"/>
      <c r="LE113" s="1"/>
      <c r="LF113" s="1"/>
      <c r="LG113" s="1"/>
      <c r="LH113" s="1"/>
      <c r="LI113" s="1"/>
      <c r="LJ113" s="1"/>
      <c r="LK113" s="1"/>
      <c r="LL113" s="1"/>
      <c r="LM113" s="1"/>
      <c r="LN113" s="1"/>
      <c r="LO113" s="1"/>
      <c r="LP113" s="1"/>
      <c r="LQ113" s="1"/>
      <c r="LR113" s="1"/>
      <c r="LS113" s="1"/>
      <c r="LT113" s="1"/>
      <c r="LU113" s="1"/>
      <c r="LV113" s="1"/>
      <c r="LW113" s="1"/>
      <c r="LX113" s="1"/>
      <c r="LY113" s="1"/>
      <c r="LZ113" s="1"/>
      <c r="MA113" s="1"/>
      <c r="MB113" s="1"/>
      <c r="MC113" s="1"/>
      <c r="MD113" s="1"/>
      <c r="ME113" s="1"/>
      <c r="MF113" s="1"/>
      <c r="MG113" s="1"/>
      <c r="MH113" s="1"/>
      <c r="MI113" s="1"/>
      <c r="MJ113" s="1"/>
      <c r="MK113" s="1"/>
      <c r="ML113" s="1"/>
      <c r="MM113" s="1"/>
      <c r="MN113" s="1"/>
      <c r="MO113" s="1"/>
      <c r="MP113" s="1"/>
      <c r="MQ113" s="1"/>
      <c r="MR113" s="1"/>
      <c r="MS113" s="1"/>
      <c r="MT113" s="1"/>
      <c r="MU113" s="1"/>
      <c r="MV113" s="1"/>
      <c r="MW113" s="1"/>
      <c r="MX113" s="1"/>
      <c r="MY113" s="1"/>
      <c r="MZ113" s="1"/>
      <c r="NA113" s="1"/>
      <c r="NB113" s="1"/>
      <c r="NC113" s="1"/>
      <c r="ND113" s="1"/>
      <c r="NE113" s="1"/>
      <c r="NF113" s="1"/>
      <c r="NG113" s="1"/>
      <c r="NH113" s="1"/>
      <c r="NI113" s="1"/>
      <c r="NJ113" s="1"/>
      <c r="NK113" s="1"/>
      <c r="NL113" s="1"/>
      <c r="NM113" s="1"/>
      <c r="NN113" s="1"/>
      <c r="NO113" s="1"/>
      <c r="NP113" s="1"/>
      <c r="NQ113" s="1"/>
      <c r="NR113" s="1"/>
      <c r="NS113" s="1"/>
      <c r="NT113" s="1"/>
      <c r="NU113" s="1"/>
      <c r="NV113" s="1"/>
      <c r="NW113" s="1"/>
      <c r="NX113" s="1"/>
      <c r="NY113" s="1"/>
      <c r="NZ113" s="1"/>
      <c r="OA113" s="1"/>
      <c r="OB113" s="1"/>
      <c r="OC113" s="1"/>
      <c r="OD113" s="1"/>
      <c r="OE113" s="1"/>
      <c r="OF113" s="1"/>
      <c r="OG113" s="1"/>
      <c r="OH113" s="1"/>
      <c r="OI113" s="1"/>
      <c r="OJ113" s="1"/>
      <c r="OK113" s="1"/>
      <c r="OL113" s="1"/>
      <c r="OM113" s="1"/>
      <c r="ON113" s="1"/>
      <c r="OO113" s="1"/>
      <c r="OP113" s="1"/>
      <c r="OQ113" s="1"/>
      <c r="OR113" s="1"/>
      <c r="OS113" s="1"/>
      <c r="OT113" s="1"/>
      <c r="OU113" s="1"/>
      <c r="OV113" s="1"/>
      <c r="OW113" s="1"/>
      <c r="OX113" s="1"/>
      <c r="OY113" s="1"/>
      <c r="OZ113" s="1"/>
      <c r="PA113" s="1"/>
      <c r="PB113" s="1"/>
      <c r="PC113" s="1"/>
      <c r="PD113" s="1"/>
      <c r="PE113" s="1"/>
      <c r="PF113" s="1"/>
      <c r="PG113" s="1"/>
      <c r="PH113" s="1"/>
      <c r="PI113" s="1"/>
      <c r="PJ113" s="1"/>
      <c r="PK113" s="1"/>
      <c r="PL113" s="1"/>
      <c r="PM113" s="1"/>
      <c r="PN113" s="1"/>
      <c r="PO113" s="1"/>
      <c r="PP113" s="1"/>
      <c r="PQ113" s="1"/>
      <c r="PR113" s="1"/>
      <c r="PS113" s="1"/>
      <c r="PT113" s="1"/>
      <c r="PU113" s="1"/>
      <c r="PV113" s="1"/>
      <c r="PW113" s="1"/>
      <c r="PX113" s="1"/>
      <c r="PY113" s="1"/>
      <c r="PZ113" s="1"/>
      <c r="QA113" s="1"/>
      <c r="QB113" s="1"/>
      <c r="QC113" s="1"/>
      <c r="QD113" s="1"/>
      <c r="QE113" s="1"/>
      <c r="QF113" s="1"/>
      <c r="QG113" s="1"/>
      <c r="QH113" s="1"/>
      <c r="QI113" s="1"/>
      <c r="QJ113" s="1"/>
      <c r="QK113" s="1"/>
      <c r="QL113" s="1"/>
      <c r="QM113" s="1"/>
      <c r="QN113" s="1"/>
      <c r="QO113" s="1"/>
      <c r="QP113" s="1"/>
      <c r="QQ113" s="1"/>
      <c r="QR113" s="1"/>
      <c r="QS113" s="1"/>
      <c r="QT113" s="1"/>
      <c r="QU113" s="1"/>
      <c r="QV113" s="1"/>
      <c r="QW113" s="1"/>
      <c r="QX113" s="1"/>
      <c r="QY113" s="1"/>
      <c r="QZ113" s="1"/>
      <c r="RA113" s="1"/>
      <c r="RB113" s="1"/>
      <c r="RC113" s="1"/>
      <c r="RD113" s="1"/>
      <c r="RE113" s="1"/>
      <c r="RF113" s="1"/>
      <c r="RG113" s="1"/>
      <c r="RH113" s="1"/>
      <c r="RI113" s="1"/>
      <c r="RJ113" s="1"/>
      <c r="RK113" s="1"/>
      <c r="RL113" s="1"/>
      <c r="RM113" s="1"/>
      <c r="RN113" s="1"/>
      <c r="RO113" s="1"/>
      <c r="RP113" s="1"/>
      <c r="RQ113" s="1"/>
      <c r="RR113" s="1"/>
      <c r="RS113" s="1"/>
      <c r="RT113" s="1"/>
      <c r="RU113" s="1"/>
      <c r="RV113" s="1"/>
      <c r="RW113" s="1"/>
      <c r="RX113" s="1"/>
      <c r="RY113" s="1"/>
      <c r="RZ113" s="1"/>
      <c r="SA113" s="1"/>
      <c r="SB113" s="1"/>
      <c r="SC113" s="1"/>
      <c r="SD113" s="1"/>
      <c r="SE113" s="1"/>
      <c r="SF113" s="1"/>
      <c r="SG113" s="1"/>
      <c r="SH113" s="1"/>
      <c r="SI113" s="1"/>
      <c r="SJ113" s="1"/>
      <c r="SK113" s="1"/>
      <c r="SL113" s="1"/>
      <c r="SM113" s="1"/>
      <c r="SN113" s="1"/>
      <c r="SO113" s="1"/>
      <c r="SP113" s="1"/>
      <c r="SQ113" s="1"/>
      <c r="SR113" s="1"/>
      <c r="SS113" s="1"/>
      <c r="ST113" s="1"/>
      <c r="SU113" s="1"/>
      <c r="SV113" s="1"/>
      <c r="SW113" s="1"/>
      <c r="SX113" s="1"/>
      <c r="SY113" s="1"/>
      <c r="SZ113" s="1"/>
      <c r="TA113" s="1"/>
      <c r="TB113" s="1"/>
      <c r="TC113" s="1"/>
      <c r="TD113" s="1"/>
      <c r="TE113" s="1"/>
      <c r="TF113" s="1"/>
      <c r="TG113" s="1"/>
      <c r="TH113" s="1"/>
      <c r="TI113" s="1"/>
      <c r="TJ113" s="1"/>
      <c r="TK113" s="1"/>
      <c r="TL113" s="1"/>
      <c r="TM113" s="1"/>
      <c r="TN113" s="1"/>
      <c r="TO113" s="1"/>
      <c r="TP113" s="1"/>
      <c r="TQ113" s="1"/>
      <c r="TR113" s="1"/>
      <c r="TS113" s="1"/>
      <c r="TT113" s="1"/>
      <c r="TU113" s="1"/>
      <c r="TV113" s="1"/>
      <c r="TW113" s="1"/>
      <c r="TX113" s="1"/>
      <c r="TY113" s="1"/>
      <c r="TZ113" s="1"/>
      <c r="UA113" s="1"/>
      <c r="UB113" s="1"/>
      <c r="UC113" s="1"/>
      <c r="UD113" s="1"/>
      <c r="UE113" s="1"/>
      <c r="UF113" s="1"/>
      <c r="UG113" s="1"/>
      <c r="UH113" s="1"/>
      <c r="UI113" s="1"/>
      <c r="UJ113" s="1"/>
      <c r="UK113" s="1"/>
      <c r="UL113" s="1"/>
      <c r="UM113" s="1"/>
      <c r="UN113" s="1"/>
      <c r="UO113" s="1"/>
      <c r="UP113" s="1"/>
      <c r="UQ113" s="1"/>
      <c r="UR113" s="1"/>
      <c r="US113" s="1"/>
      <c r="UT113" s="1"/>
      <c r="UU113" s="1"/>
      <c r="UV113" s="1"/>
      <c r="UW113" s="1"/>
      <c r="UX113" s="1"/>
      <c r="UY113" s="1"/>
      <c r="UZ113" s="1"/>
      <c r="VA113" s="1"/>
      <c r="VB113" s="1"/>
      <c r="VC113" s="1"/>
      <c r="VD113" s="1"/>
      <c r="VE113" s="1"/>
      <c r="VF113" s="1"/>
      <c r="VG113" s="1"/>
      <c r="VH113" s="1"/>
      <c r="VI113" s="1"/>
      <c r="VJ113" s="1"/>
      <c r="VK113" s="1"/>
      <c r="VL113" s="1"/>
      <c r="VM113" s="1"/>
      <c r="VN113" s="1"/>
      <c r="VO113" s="1"/>
      <c r="VP113" s="1"/>
      <c r="VQ113" s="1"/>
      <c r="VR113" s="1"/>
      <c r="VS113" s="1"/>
      <c r="VT113" s="1"/>
      <c r="VU113" s="1"/>
      <c r="VV113" s="1"/>
      <c r="VW113" s="1"/>
      <c r="VX113" s="1"/>
      <c r="VY113" s="1"/>
      <c r="VZ113" s="1"/>
      <c r="WA113" s="1"/>
      <c r="WB113" s="1"/>
      <c r="WC113" s="1"/>
      <c r="WD113" s="1"/>
      <c r="WE113" s="1"/>
      <c r="WF113" s="1"/>
      <c r="WG113" s="1"/>
      <c r="WH113" s="1"/>
      <c r="WI113" s="1"/>
      <c r="WJ113" s="1"/>
      <c r="WK113" s="1"/>
      <c r="WL113" s="1"/>
      <c r="WM113" s="1"/>
      <c r="WN113" s="1"/>
      <c r="WO113" s="1"/>
      <c r="WP113" s="1"/>
      <c r="WQ113" s="1"/>
      <c r="WR113" s="1"/>
      <c r="WS113" s="1"/>
      <c r="WT113" s="1"/>
      <c r="WU113" s="1"/>
      <c r="WV113" s="1"/>
      <c r="WW113" s="1"/>
      <c r="WX113" s="1"/>
      <c r="WY113" s="1"/>
      <c r="WZ113" s="1"/>
      <c r="XA113" s="1"/>
      <c r="XB113" s="1"/>
      <c r="XC113" s="1"/>
      <c r="XD113" s="1"/>
      <c r="XE113" s="1"/>
      <c r="XF113" s="1"/>
      <c r="XG113" s="1"/>
      <c r="XH113" s="1"/>
      <c r="XI113" s="1"/>
      <c r="XJ113" s="1"/>
      <c r="XK113" s="1"/>
      <c r="XL113" s="1"/>
      <c r="XM113" s="1"/>
      <c r="XN113" s="1"/>
      <c r="XO113" s="1"/>
      <c r="XP113" s="1"/>
      <c r="XQ113" s="1"/>
      <c r="XR113" s="1"/>
      <c r="XS113" s="1"/>
      <c r="XT113" s="1"/>
      <c r="XU113" s="1"/>
      <c r="XV113" s="1"/>
      <c r="XW113" s="1"/>
      <c r="XX113" s="1"/>
      <c r="XY113" s="1"/>
      <c r="XZ113" s="1"/>
      <c r="YA113" s="1"/>
      <c r="YB113" s="1"/>
      <c r="YC113" s="1"/>
      <c r="YD113" s="1"/>
      <c r="YE113" s="1"/>
      <c r="YF113" s="1"/>
      <c r="YG113" s="1"/>
      <c r="YH113" s="1"/>
      <c r="YI113" s="1"/>
      <c r="YJ113" s="1"/>
      <c r="YK113" s="1"/>
      <c r="YL113" s="1"/>
      <c r="YM113" s="1"/>
      <c r="YN113" s="1"/>
      <c r="YO113" s="1"/>
      <c r="YP113" s="1"/>
      <c r="YQ113" s="1"/>
      <c r="YR113" s="1"/>
      <c r="YS113" s="1"/>
      <c r="YT113" s="1"/>
      <c r="YU113" s="1"/>
      <c r="YV113" s="1"/>
      <c r="YW113" s="1"/>
      <c r="YX113" s="1"/>
      <c r="YY113" s="1"/>
      <c r="YZ113" s="1"/>
      <c r="ZA113" s="1"/>
      <c r="ZB113" s="1"/>
      <c r="ZC113" s="1"/>
      <c r="ZD113" s="1"/>
      <c r="ZE113" s="1"/>
      <c r="ZF113" s="1"/>
      <c r="ZG113" s="1"/>
      <c r="ZH113" s="1"/>
      <c r="ZI113" s="1"/>
      <c r="ZJ113" s="1"/>
      <c r="ZK113" s="1"/>
      <c r="ZL113" s="1"/>
      <c r="ZM113" s="1"/>
      <c r="ZN113" s="1"/>
      <c r="ZO113" s="1"/>
      <c r="ZP113" s="1"/>
      <c r="ZQ113" s="1"/>
      <c r="ZR113" s="1"/>
      <c r="ZS113" s="1"/>
      <c r="ZT113" s="1"/>
      <c r="ZU113" s="1"/>
      <c r="ZV113" s="1"/>
      <c r="ZW113" s="1"/>
      <c r="ZX113" s="1"/>
      <c r="ZY113" s="1"/>
      <c r="ZZ113" s="1"/>
      <c r="AAA113" s="1"/>
      <c r="AAB113" s="1"/>
      <c r="AAC113" s="1"/>
      <c r="AAD113" s="1"/>
      <c r="AAE113" s="1"/>
      <c r="AAF113" s="1"/>
      <c r="AAG113" s="1"/>
      <c r="AAH113" s="1"/>
      <c r="AAI113" s="1"/>
      <c r="AAJ113" s="1"/>
      <c r="AAK113" s="1"/>
      <c r="AAL113" s="1"/>
      <c r="AAM113" s="1"/>
      <c r="AAN113" s="1"/>
      <c r="AAO113" s="1"/>
      <c r="AAP113" s="1"/>
      <c r="AAQ113" s="1"/>
      <c r="AAR113" s="1"/>
      <c r="AAS113" s="1"/>
      <c r="AAT113" s="1"/>
      <c r="AAU113" s="1"/>
      <c r="AAV113" s="1"/>
      <c r="AAW113" s="1"/>
      <c r="AAX113" s="1"/>
      <c r="AAY113" s="1"/>
      <c r="AAZ113" s="1"/>
      <c r="ABA113" s="1"/>
      <c r="ABB113" s="1"/>
      <c r="ABC113" s="1"/>
      <c r="ABD113" s="1"/>
      <c r="ABE113" s="1"/>
      <c r="ABF113" s="1"/>
      <c r="ABG113" s="1"/>
      <c r="ABH113" s="1"/>
      <c r="ABI113" s="1"/>
      <c r="ABJ113" s="1"/>
      <c r="ABK113" s="1"/>
      <c r="ABL113" s="1"/>
      <c r="ABM113" s="1"/>
      <c r="ABN113" s="1"/>
      <c r="ABO113" s="1"/>
      <c r="ABP113" s="1"/>
      <c r="ABQ113" s="1"/>
      <c r="ABR113" s="1"/>
      <c r="ABS113" s="1"/>
      <c r="ABT113" s="1"/>
      <c r="ABU113" s="1"/>
      <c r="ABV113" s="1"/>
      <c r="ABW113" s="1"/>
      <c r="ABX113" s="1"/>
      <c r="ABY113" s="1"/>
      <c r="ABZ113" s="1"/>
      <c r="ACA113" s="1"/>
      <c r="ACB113" s="1"/>
      <c r="ACC113" s="1"/>
      <c r="ACD113" s="1"/>
      <c r="ACE113" s="1"/>
      <c r="ACF113" s="1"/>
      <c r="ACG113" s="1"/>
      <c r="ACH113" s="1"/>
      <c r="ACI113" s="1"/>
      <c r="ACJ113" s="1"/>
      <c r="ACK113" s="1"/>
      <c r="ACL113" s="1"/>
      <c r="ACM113" s="1"/>
      <c r="ACN113" s="1"/>
      <c r="ACO113" s="1"/>
      <c r="ACP113" s="1"/>
      <c r="ACQ113" s="1"/>
      <c r="ACR113" s="1"/>
      <c r="ACS113" s="1"/>
      <c r="ACT113" s="1"/>
      <c r="ACU113" s="1"/>
      <c r="ACV113" s="1"/>
      <c r="ACW113" s="1"/>
      <c r="ACX113" s="1"/>
      <c r="ACY113" s="1"/>
      <c r="ACZ113" s="1"/>
      <c r="ADA113" s="1"/>
      <c r="ADB113" s="1"/>
      <c r="ADC113" s="1"/>
      <c r="ADD113" s="1"/>
      <c r="ADE113" s="1"/>
      <c r="ADF113" s="1"/>
      <c r="ADG113" s="1"/>
      <c r="ADH113" s="1"/>
      <c r="ADI113" s="1"/>
      <c r="ADJ113" s="1"/>
      <c r="ADK113" s="1"/>
      <c r="ADL113" s="1"/>
      <c r="ADM113" s="1"/>
      <c r="ADN113" s="1"/>
      <c r="ADO113" s="1"/>
      <c r="ADP113" s="1"/>
      <c r="ADQ113" s="1"/>
      <c r="ADR113" s="1"/>
      <c r="ADS113" s="1"/>
      <c r="ADT113" s="1"/>
      <c r="ADU113" s="1"/>
      <c r="ADV113" s="1"/>
      <c r="ADW113" s="1"/>
      <c r="ADX113" s="1"/>
      <c r="ADY113" s="1"/>
      <c r="ADZ113" s="1"/>
      <c r="AEA113" s="1"/>
      <c r="AEB113" s="1"/>
      <c r="AEC113" s="1"/>
      <c r="AED113" s="1"/>
      <c r="AEE113" s="1"/>
      <c r="AEF113" s="1"/>
      <c r="AEG113" s="1"/>
      <c r="AEH113" s="1"/>
      <c r="AEI113" s="1"/>
      <c r="AEJ113" s="1"/>
      <c r="AEK113" s="1"/>
      <c r="AEL113" s="1"/>
      <c r="AEM113" s="1"/>
      <c r="AEN113" s="1"/>
      <c r="AEO113" s="1"/>
      <c r="AEP113" s="1"/>
      <c r="AEQ113" s="1"/>
      <c r="AER113" s="1"/>
      <c r="AES113" s="1"/>
      <c r="AET113" s="1"/>
      <c r="AEU113" s="1"/>
      <c r="AEV113" s="1"/>
      <c r="AEW113" s="1"/>
      <c r="AEX113" s="1"/>
      <c r="AEY113" s="1"/>
      <c r="AEZ113" s="1"/>
      <c r="AFA113" s="1"/>
      <c r="AFB113" s="1"/>
      <c r="AFC113" s="1"/>
      <c r="AFD113" s="1"/>
      <c r="AFE113" s="1"/>
      <c r="AFF113" s="1"/>
      <c r="AFG113" s="1"/>
      <c r="AFH113" s="1"/>
      <c r="AFI113" s="1"/>
      <c r="AFJ113" s="1"/>
      <c r="AFK113" s="1"/>
      <c r="AFL113" s="1"/>
      <c r="AFM113" s="1"/>
      <c r="AFN113" s="1"/>
      <c r="AFO113" s="1"/>
      <c r="AFP113" s="1"/>
      <c r="AFQ113" s="1"/>
      <c r="AFR113" s="1"/>
      <c r="AFS113" s="1"/>
      <c r="AFT113" s="1"/>
      <c r="AFU113" s="1"/>
      <c r="AFV113" s="1"/>
      <c r="AFW113" s="1"/>
      <c r="AFX113" s="1"/>
      <c r="AFY113" s="1"/>
      <c r="AFZ113" s="1"/>
      <c r="AGA113" s="1"/>
      <c r="AGB113" s="1"/>
      <c r="AGC113" s="1"/>
      <c r="AGD113" s="1"/>
      <c r="AGE113" s="1"/>
      <c r="AGF113" s="1"/>
      <c r="AGG113" s="1"/>
      <c r="AGH113" s="1"/>
      <c r="AGI113" s="1"/>
      <c r="AGJ113" s="1"/>
      <c r="AGK113" s="1"/>
      <c r="AGL113" s="1"/>
      <c r="AGM113" s="1"/>
      <c r="AGN113" s="1"/>
      <c r="AGO113" s="1"/>
      <c r="AGP113" s="1"/>
      <c r="AGQ113" s="1"/>
      <c r="AGR113" s="1"/>
      <c r="AGS113" s="1"/>
      <c r="AGT113" s="1"/>
      <c r="AGU113" s="1"/>
      <c r="AGV113" s="1"/>
      <c r="AGW113" s="1"/>
      <c r="AGX113" s="1"/>
      <c r="AGY113" s="1"/>
      <c r="AGZ113" s="1"/>
      <c r="AHA113" s="1"/>
      <c r="AHB113" s="1"/>
      <c r="AHC113" s="1"/>
      <c r="AHD113" s="1"/>
      <c r="AHE113" s="1"/>
      <c r="AHF113" s="1"/>
      <c r="AHG113" s="1"/>
      <c r="AHH113" s="1"/>
      <c r="AHI113" s="1"/>
      <c r="AHJ113" s="1"/>
      <c r="AHK113" s="1"/>
      <c r="AHL113" s="1"/>
      <c r="AHM113" s="1"/>
      <c r="AHN113" s="1"/>
      <c r="AHO113" s="1"/>
      <c r="AHP113" s="1"/>
      <c r="AHQ113" s="1"/>
      <c r="AHR113" s="1"/>
      <c r="AHS113" s="1"/>
      <c r="AHT113" s="1"/>
      <c r="AHU113" s="1"/>
      <c r="AHV113" s="1"/>
      <c r="AHW113" s="1"/>
      <c r="AHX113" s="1"/>
      <c r="AHY113" s="1"/>
      <c r="AHZ113" s="1"/>
      <c r="AIA113" s="1"/>
      <c r="AIB113" s="1"/>
      <c r="AIC113" s="1"/>
      <c r="AID113" s="1"/>
      <c r="AIE113" s="1"/>
      <c r="AIF113" s="1"/>
      <c r="AIG113" s="1"/>
      <c r="AIH113" s="1"/>
      <c r="AII113" s="1"/>
      <c r="AIJ113" s="1"/>
      <c r="AIK113" s="1"/>
      <c r="AIL113" s="1"/>
      <c r="AIM113" s="1"/>
      <c r="AIN113" s="1"/>
      <c r="AIO113" s="1"/>
      <c r="AIP113" s="1"/>
      <c r="AIQ113" s="1"/>
      <c r="AIR113" s="1"/>
      <c r="AIS113" s="1"/>
      <c r="AIT113" s="1"/>
      <c r="AIU113" s="1"/>
      <c r="AIV113" s="1"/>
      <c r="AIW113" s="1"/>
      <c r="AIX113" s="1"/>
      <c r="AIY113" s="1"/>
      <c r="AIZ113" s="1"/>
      <c r="AJA113" s="1"/>
      <c r="AJB113" s="1"/>
      <c r="AJC113" s="1"/>
      <c r="AJD113" s="1"/>
      <c r="AJE113" s="1"/>
      <c r="AJF113" s="1"/>
      <c r="AJG113" s="1"/>
      <c r="AJH113" s="1"/>
      <c r="AJI113" s="1"/>
      <c r="AJJ113" s="1"/>
      <c r="AJK113" s="1"/>
      <c r="AJL113" s="1"/>
      <c r="AJM113" s="1"/>
      <c r="AJN113" s="1"/>
      <c r="AJO113" s="1"/>
      <c r="AJP113" s="1"/>
      <c r="AJQ113" s="1"/>
      <c r="AJR113" s="1"/>
      <c r="AJS113" s="1"/>
      <c r="AJT113" s="1"/>
      <c r="AJU113" s="1"/>
      <c r="AJV113" s="1"/>
      <c r="AJW113" s="1"/>
      <c r="AJX113" s="1"/>
      <c r="AJY113" s="1"/>
      <c r="AJZ113" s="1"/>
      <c r="AKA113" s="1"/>
      <c r="AKB113" s="1"/>
      <c r="AKC113" s="1"/>
      <c r="AKD113" s="1"/>
      <c r="AKE113" s="1"/>
      <c r="AKF113" s="1"/>
    </row>
    <row r="114" spans="2:974" ht="30" customHeight="1" thickBot="1">
      <c r="C114" s="124"/>
      <c r="D114" s="331"/>
      <c r="E114" s="332"/>
      <c r="F114" s="332"/>
      <c r="G114" s="328"/>
      <c r="H114" s="328"/>
      <c r="I114" s="333"/>
      <c r="J114" s="333"/>
      <c r="K114" s="334"/>
      <c r="L114" s="333"/>
      <c r="M114" s="163"/>
      <c r="N114" s="163"/>
      <c r="P114" s="424"/>
      <c r="R114" s="523" t="s">
        <v>2709</v>
      </c>
      <c r="S114" s="390"/>
      <c r="T114" s="335"/>
      <c r="V114" s="186"/>
      <c r="W114" s="442"/>
      <c r="X114" s="442"/>
      <c r="Y114" s="442"/>
      <c r="Z114" s="444"/>
      <c r="AA114" s="442"/>
      <c r="AB114" s="444"/>
      <c r="AC114" s="444"/>
      <c r="AE114" s="494"/>
      <c r="AF114" s="494"/>
      <c r="AM114" s="590">
        <v>719978.92</v>
      </c>
      <c r="AP114" s="390"/>
      <c r="AR114" s="390"/>
      <c r="AKG114"/>
      <c r="AKH114"/>
      <c r="AKI114"/>
      <c r="AKJ114"/>
      <c r="AKK114"/>
      <c r="AKL114"/>
    </row>
    <row r="115" spans="2:974" ht="30" customHeight="1" thickBot="1">
      <c r="C115" s="125"/>
      <c r="D115" s="364"/>
      <c r="E115" s="506" t="s">
        <v>133</v>
      </c>
      <c r="F115" s="663" t="s">
        <v>1487</v>
      </c>
      <c r="G115" s="663"/>
      <c r="H115" s="663"/>
      <c r="I115" s="663"/>
      <c r="J115" s="663"/>
      <c r="K115" s="163"/>
      <c r="L115" s="163"/>
      <c r="M115" s="163"/>
      <c r="N115" s="163"/>
      <c r="T115" s="329"/>
      <c r="AC115" s="424"/>
      <c r="AM115" s="589" t="s">
        <v>3187</v>
      </c>
      <c r="AKD115"/>
      <c r="AKE115"/>
      <c r="AKF115"/>
      <c r="AKG115"/>
      <c r="AKH115"/>
      <c r="AKI115"/>
      <c r="AKJ115"/>
      <c r="AKK115"/>
      <c r="AKL115"/>
    </row>
    <row r="116" spans="2:974" ht="30" customHeight="1" thickBot="1">
      <c r="C116" s="120"/>
      <c r="D116" s="365"/>
      <c r="E116" s="506" t="s">
        <v>30</v>
      </c>
      <c r="F116" s="663" t="s">
        <v>1487</v>
      </c>
      <c r="G116" s="663"/>
      <c r="H116" s="663"/>
      <c r="I116" s="663"/>
      <c r="J116" s="663"/>
      <c r="K116" s="163"/>
      <c r="L116" s="163"/>
      <c r="M116" s="163"/>
      <c r="N116" s="163"/>
      <c r="P116" s="390"/>
      <c r="R116" s="538" t="s">
        <v>2711</v>
      </c>
      <c r="W116" s="424"/>
      <c r="AKD116"/>
      <c r="AKE116"/>
      <c r="AKF116"/>
      <c r="AKG116"/>
      <c r="AKH116"/>
      <c r="AKI116"/>
      <c r="AKJ116"/>
      <c r="AKK116"/>
      <c r="AKL116"/>
    </row>
    <row r="117" spans="2:974" s="70" customFormat="1" ht="30" customHeight="1">
      <c r="B117" s="1"/>
      <c r="C117" s="129"/>
      <c r="D117" s="366"/>
      <c r="E117" s="506" t="s">
        <v>137</v>
      </c>
      <c r="F117" s="637" t="s">
        <v>1488</v>
      </c>
      <c r="G117" s="637"/>
      <c r="H117" s="637"/>
      <c r="I117" s="637"/>
      <c r="J117" s="637"/>
      <c r="K117" s="163"/>
      <c r="L117" s="163"/>
      <c r="M117" s="163"/>
      <c r="N117" s="163"/>
      <c r="O117" s="163"/>
      <c r="P117" s="163"/>
      <c r="Q117" s="163"/>
      <c r="R117" s="534">
        <v>4386893.21</v>
      </c>
      <c r="S117" s="163"/>
      <c r="T117" s="330"/>
      <c r="U117" s="330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590">
        <v>174804.78</v>
      </c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  <c r="AZ117" s="163"/>
      <c r="BA117" s="163"/>
      <c r="BB117" s="163"/>
      <c r="BC117" s="163"/>
      <c r="BD117" s="163"/>
      <c r="BE117" s="163"/>
      <c r="BF117" s="163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/>
      <c r="JE117" s="1"/>
      <c r="JF117" s="1"/>
      <c r="JG117" s="1"/>
      <c r="JH117" s="1"/>
      <c r="JI117" s="1"/>
      <c r="JJ117" s="1"/>
      <c r="JK117" s="1"/>
      <c r="JL117" s="1"/>
      <c r="JM117" s="1"/>
      <c r="JN117" s="1"/>
      <c r="JO117" s="1"/>
      <c r="JP117" s="1"/>
      <c r="JQ117" s="1"/>
      <c r="JR117" s="1"/>
      <c r="JS117" s="1"/>
      <c r="JT117" s="1"/>
      <c r="JU117" s="1"/>
      <c r="JV117" s="1"/>
      <c r="JW117" s="1"/>
      <c r="JX117" s="1"/>
      <c r="JY117" s="1"/>
      <c r="JZ117" s="1"/>
      <c r="KA117" s="1"/>
      <c r="KB117" s="1"/>
      <c r="KC117" s="1"/>
      <c r="KD117" s="1"/>
      <c r="KE117" s="1"/>
      <c r="KF117" s="1"/>
      <c r="KG117" s="1"/>
      <c r="KH117" s="1"/>
      <c r="KI117" s="1"/>
      <c r="KJ117" s="1"/>
      <c r="KK117" s="1"/>
      <c r="KL117" s="1"/>
      <c r="KM117" s="1"/>
      <c r="KN117" s="1"/>
      <c r="KO117" s="1"/>
      <c r="KP117" s="1"/>
      <c r="KQ117" s="1"/>
      <c r="KR117" s="1"/>
      <c r="KS117" s="1"/>
      <c r="KT117" s="1"/>
      <c r="KU117" s="1"/>
      <c r="KV117" s="1"/>
      <c r="KW117" s="1"/>
      <c r="KX117" s="1"/>
      <c r="KY117" s="1"/>
      <c r="KZ117" s="1"/>
      <c r="LA117" s="1"/>
      <c r="LB117" s="1"/>
      <c r="LC117" s="1"/>
      <c r="LD117" s="1"/>
      <c r="LE117" s="1"/>
      <c r="LF117" s="1"/>
      <c r="LG117" s="1"/>
      <c r="LH117" s="1"/>
      <c r="LI117" s="1"/>
      <c r="LJ117" s="1"/>
      <c r="LK117" s="1"/>
      <c r="LL117" s="1"/>
      <c r="LM117" s="1"/>
      <c r="LN117" s="1"/>
      <c r="LO117" s="1"/>
      <c r="LP117" s="1"/>
      <c r="LQ117" s="1"/>
      <c r="LR117" s="1"/>
      <c r="LS117" s="1"/>
      <c r="LT117" s="1"/>
      <c r="LU117" s="1"/>
      <c r="LV117" s="1"/>
      <c r="LW117" s="1"/>
      <c r="LX117" s="1"/>
      <c r="LY117" s="1"/>
      <c r="LZ117" s="1"/>
      <c r="MA117" s="1"/>
      <c r="MB117" s="1"/>
      <c r="MC117" s="1"/>
      <c r="MD117" s="1"/>
      <c r="ME117" s="1"/>
      <c r="MF117" s="1"/>
      <c r="MG117" s="1"/>
      <c r="MH117" s="1"/>
      <c r="MI117" s="1"/>
      <c r="MJ117" s="1"/>
      <c r="MK117" s="1"/>
      <c r="ML117" s="1"/>
      <c r="MM117" s="1"/>
      <c r="MN117" s="1"/>
      <c r="MO117" s="1"/>
      <c r="MP117" s="1"/>
      <c r="MQ117" s="1"/>
      <c r="MR117" s="1"/>
      <c r="MS117" s="1"/>
      <c r="MT117" s="1"/>
      <c r="MU117" s="1"/>
      <c r="MV117" s="1"/>
      <c r="MW117" s="1"/>
      <c r="MX117" s="1"/>
      <c r="MY117" s="1"/>
      <c r="MZ117" s="1"/>
      <c r="NA117" s="1"/>
      <c r="NB117" s="1"/>
      <c r="NC117" s="1"/>
      <c r="ND117" s="1"/>
      <c r="NE117" s="1"/>
      <c r="NF117" s="1"/>
      <c r="NG117" s="1"/>
      <c r="NH117" s="1"/>
      <c r="NI117" s="1"/>
      <c r="NJ117" s="1"/>
      <c r="NK117" s="1"/>
      <c r="NL117" s="1"/>
      <c r="NM117" s="1"/>
      <c r="NN117" s="1"/>
      <c r="NO117" s="1"/>
      <c r="NP117" s="1"/>
      <c r="NQ117" s="1"/>
      <c r="NR117" s="1"/>
      <c r="NS117" s="1"/>
      <c r="NT117" s="1"/>
      <c r="NU117" s="1"/>
      <c r="NV117" s="1"/>
      <c r="NW117" s="1"/>
      <c r="NX117" s="1"/>
      <c r="NY117" s="1"/>
      <c r="NZ117" s="1"/>
      <c r="OA117" s="1"/>
      <c r="OB117" s="1"/>
      <c r="OC117" s="1"/>
      <c r="OD117" s="1"/>
      <c r="OE117" s="1"/>
      <c r="OF117" s="1"/>
      <c r="OG117" s="1"/>
      <c r="OH117" s="1"/>
      <c r="OI117" s="1"/>
      <c r="OJ117" s="1"/>
      <c r="OK117" s="1"/>
      <c r="OL117" s="1"/>
      <c r="OM117" s="1"/>
      <c r="ON117" s="1"/>
      <c r="OO117" s="1"/>
      <c r="OP117" s="1"/>
      <c r="OQ117" s="1"/>
      <c r="OR117" s="1"/>
      <c r="OS117" s="1"/>
      <c r="OT117" s="1"/>
      <c r="OU117" s="1"/>
      <c r="OV117" s="1"/>
      <c r="OW117" s="1"/>
      <c r="OX117" s="1"/>
      <c r="OY117" s="1"/>
      <c r="OZ117" s="1"/>
      <c r="PA117" s="1"/>
      <c r="PB117" s="1"/>
      <c r="PC117" s="1"/>
      <c r="PD117" s="1"/>
      <c r="PE117" s="1"/>
      <c r="PF117" s="1"/>
      <c r="PG117" s="1"/>
      <c r="PH117" s="1"/>
      <c r="PI117" s="1"/>
      <c r="PJ117" s="1"/>
      <c r="PK117" s="1"/>
      <c r="PL117" s="1"/>
      <c r="PM117" s="1"/>
      <c r="PN117" s="1"/>
      <c r="PO117" s="1"/>
      <c r="PP117" s="1"/>
      <c r="PQ117" s="1"/>
      <c r="PR117" s="1"/>
      <c r="PS117" s="1"/>
      <c r="PT117" s="1"/>
      <c r="PU117" s="1"/>
      <c r="PV117" s="1"/>
      <c r="PW117" s="1"/>
      <c r="PX117" s="1"/>
      <c r="PY117" s="1"/>
      <c r="PZ117" s="1"/>
      <c r="QA117" s="1"/>
      <c r="QB117" s="1"/>
      <c r="QC117" s="1"/>
      <c r="QD117" s="1"/>
      <c r="QE117" s="1"/>
      <c r="QF117" s="1"/>
      <c r="QG117" s="1"/>
      <c r="QH117" s="1"/>
      <c r="QI117" s="1"/>
      <c r="QJ117" s="1"/>
      <c r="QK117" s="1"/>
      <c r="QL117" s="1"/>
      <c r="QM117" s="1"/>
      <c r="QN117" s="1"/>
      <c r="QO117" s="1"/>
      <c r="QP117" s="1"/>
      <c r="QQ117" s="1"/>
      <c r="QR117" s="1"/>
      <c r="QS117" s="1"/>
      <c r="QT117" s="1"/>
      <c r="QU117" s="1"/>
      <c r="QV117" s="1"/>
      <c r="QW117" s="1"/>
      <c r="QX117" s="1"/>
      <c r="QY117" s="1"/>
      <c r="QZ117" s="1"/>
      <c r="RA117" s="1"/>
      <c r="RB117" s="1"/>
      <c r="RC117" s="1"/>
      <c r="RD117" s="1"/>
      <c r="RE117" s="1"/>
      <c r="RF117" s="1"/>
      <c r="RG117" s="1"/>
      <c r="RH117" s="1"/>
      <c r="RI117" s="1"/>
      <c r="RJ117" s="1"/>
      <c r="RK117" s="1"/>
      <c r="RL117" s="1"/>
      <c r="RM117" s="1"/>
      <c r="RN117" s="1"/>
      <c r="RO117" s="1"/>
      <c r="RP117" s="1"/>
      <c r="RQ117" s="1"/>
      <c r="RR117" s="1"/>
      <c r="RS117" s="1"/>
      <c r="RT117" s="1"/>
      <c r="RU117" s="1"/>
      <c r="RV117" s="1"/>
      <c r="RW117" s="1"/>
      <c r="RX117" s="1"/>
      <c r="RY117" s="1"/>
      <c r="RZ117" s="1"/>
      <c r="SA117" s="1"/>
      <c r="SB117" s="1"/>
      <c r="SC117" s="1"/>
      <c r="SD117" s="1"/>
      <c r="SE117" s="1"/>
      <c r="SF117" s="1"/>
      <c r="SG117" s="1"/>
      <c r="SH117" s="1"/>
      <c r="SI117" s="1"/>
      <c r="SJ117" s="1"/>
      <c r="SK117" s="1"/>
      <c r="SL117" s="1"/>
      <c r="SM117" s="1"/>
      <c r="SN117" s="1"/>
      <c r="SO117" s="1"/>
      <c r="SP117" s="1"/>
      <c r="SQ117" s="1"/>
      <c r="SR117" s="1"/>
      <c r="SS117" s="1"/>
      <c r="ST117" s="1"/>
      <c r="SU117" s="1"/>
      <c r="SV117" s="1"/>
      <c r="SW117" s="1"/>
      <c r="SX117" s="1"/>
      <c r="SY117" s="1"/>
      <c r="SZ117" s="1"/>
      <c r="TA117" s="1"/>
      <c r="TB117" s="1"/>
      <c r="TC117" s="1"/>
      <c r="TD117" s="1"/>
      <c r="TE117" s="1"/>
      <c r="TF117" s="1"/>
      <c r="TG117" s="1"/>
      <c r="TH117" s="1"/>
      <c r="TI117" s="1"/>
      <c r="TJ117" s="1"/>
      <c r="TK117" s="1"/>
      <c r="TL117" s="1"/>
      <c r="TM117" s="1"/>
      <c r="TN117" s="1"/>
      <c r="TO117" s="1"/>
      <c r="TP117" s="1"/>
      <c r="TQ117" s="1"/>
      <c r="TR117" s="1"/>
      <c r="TS117" s="1"/>
      <c r="TT117" s="1"/>
      <c r="TU117" s="1"/>
      <c r="TV117" s="1"/>
      <c r="TW117" s="1"/>
      <c r="TX117" s="1"/>
      <c r="TY117" s="1"/>
      <c r="TZ117" s="1"/>
      <c r="UA117" s="1"/>
      <c r="UB117" s="1"/>
      <c r="UC117" s="1"/>
      <c r="UD117" s="1"/>
      <c r="UE117" s="1"/>
      <c r="UF117" s="1"/>
      <c r="UG117" s="1"/>
      <c r="UH117" s="1"/>
      <c r="UI117" s="1"/>
      <c r="UJ117" s="1"/>
      <c r="UK117" s="1"/>
      <c r="UL117" s="1"/>
      <c r="UM117" s="1"/>
      <c r="UN117" s="1"/>
      <c r="UO117" s="1"/>
      <c r="UP117" s="1"/>
      <c r="UQ117" s="1"/>
      <c r="UR117" s="1"/>
      <c r="US117" s="1"/>
      <c r="UT117" s="1"/>
      <c r="UU117" s="1"/>
      <c r="UV117" s="1"/>
      <c r="UW117" s="1"/>
      <c r="UX117" s="1"/>
      <c r="UY117" s="1"/>
      <c r="UZ117" s="1"/>
      <c r="VA117" s="1"/>
      <c r="VB117" s="1"/>
      <c r="VC117" s="1"/>
      <c r="VD117" s="1"/>
      <c r="VE117" s="1"/>
      <c r="VF117" s="1"/>
      <c r="VG117" s="1"/>
      <c r="VH117" s="1"/>
      <c r="VI117" s="1"/>
      <c r="VJ117" s="1"/>
      <c r="VK117" s="1"/>
      <c r="VL117" s="1"/>
      <c r="VM117" s="1"/>
      <c r="VN117" s="1"/>
      <c r="VO117" s="1"/>
      <c r="VP117" s="1"/>
      <c r="VQ117" s="1"/>
      <c r="VR117" s="1"/>
      <c r="VS117" s="1"/>
      <c r="VT117" s="1"/>
      <c r="VU117" s="1"/>
      <c r="VV117" s="1"/>
      <c r="VW117" s="1"/>
      <c r="VX117" s="1"/>
      <c r="VY117" s="1"/>
      <c r="VZ117" s="1"/>
      <c r="WA117" s="1"/>
      <c r="WB117" s="1"/>
      <c r="WC117" s="1"/>
      <c r="WD117" s="1"/>
      <c r="WE117" s="1"/>
      <c r="WF117" s="1"/>
      <c r="WG117" s="1"/>
      <c r="WH117" s="1"/>
      <c r="WI117" s="1"/>
      <c r="WJ117" s="1"/>
      <c r="WK117" s="1"/>
      <c r="WL117" s="1"/>
      <c r="WM117" s="1"/>
      <c r="WN117" s="1"/>
      <c r="WO117" s="1"/>
      <c r="WP117" s="1"/>
      <c r="WQ117" s="1"/>
      <c r="WR117" s="1"/>
      <c r="WS117" s="1"/>
      <c r="WT117" s="1"/>
      <c r="WU117" s="1"/>
      <c r="WV117" s="1"/>
      <c r="WW117" s="1"/>
      <c r="WX117" s="1"/>
      <c r="WY117" s="1"/>
      <c r="WZ117" s="1"/>
      <c r="XA117" s="1"/>
      <c r="XB117" s="1"/>
      <c r="XC117" s="1"/>
      <c r="XD117" s="1"/>
      <c r="XE117" s="1"/>
      <c r="XF117" s="1"/>
      <c r="XG117" s="1"/>
      <c r="XH117" s="1"/>
      <c r="XI117" s="1"/>
      <c r="XJ117" s="1"/>
      <c r="XK117" s="1"/>
      <c r="XL117" s="1"/>
      <c r="XM117" s="1"/>
      <c r="XN117" s="1"/>
      <c r="XO117" s="1"/>
      <c r="XP117" s="1"/>
      <c r="XQ117" s="1"/>
      <c r="XR117" s="1"/>
      <c r="XS117" s="1"/>
      <c r="XT117" s="1"/>
      <c r="XU117" s="1"/>
      <c r="XV117" s="1"/>
      <c r="XW117" s="1"/>
      <c r="XX117" s="1"/>
      <c r="XY117" s="1"/>
      <c r="XZ117" s="1"/>
      <c r="YA117" s="1"/>
      <c r="YB117" s="1"/>
      <c r="YC117" s="1"/>
      <c r="YD117" s="1"/>
      <c r="YE117" s="1"/>
      <c r="YF117" s="1"/>
      <c r="YG117" s="1"/>
      <c r="YH117" s="1"/>
      <c r="YI117" s="1"/>
      <c r="YJ117" s="1"/>
      <c r="YK117" s="1"/>
      <c r="YL117" s="1"/>
      <c r="YM117" s="1"/>
      <c r="YN117" s="1"/>
      <c r="YO117" s="1"/>
      <c r="YP117" s="1"/>
      <c r="YQ117" s="1"/>
      <c r="YR117" s="1"/>
      <c r="YS117" s="1"/>
      <c r="YT117" s="1"/>
      <c r="YU117" s="1"/>
      <c r="YV117" s="1"/>
      <c r="YW117" s="1"/>
      <c r="YX117" s="1"/>
      <c r="YY117" s="1"/>
      <c r="YZ117" s="1"/>
      <c r="ZA117" s="1"/>
      <c r="ZB117" s="1"/>
      <c r="ZC117" s="1"/>
      <c r="ZD117" s="1"/>
      <c r="ZE117" s="1"/>
      <c r="ZF117" s="1"/>
      <c r="ZG117" s="1"/>
      <c r="ZH117" s="1"/>
      <c r="ZI117" s="1"/>
      <c r="ZJ117" s="1"/>
      <c r="ZK117" s="1"/>
      <c r="ZL117" s="1"/>
      <c r="ZM117" s="1"/>
      <c r="ZN117" s="1"/>
      <c r="ZO117" s="1"/>
      <c r="ZP117" s="1"/>
      <c r="ZQ117" s="1"/>
      <c r="ZR117" s="1"/>
      <c r="ZS117" s="1"/>
      <c r="ZT117" s="1"/>
      <c r="ZU117" s="1"/>
      <c r="ZV117" s="1"/>
      <c r="ZW117" s="1"/>
      <c r="ZX117" s="1"/>
      <c r="ZY117" s="1"/>
      <c r="ZZ117" s="1"/>
      <c r="AAA117" s="1"/>
      <c r="AAB117" s="1"/>
      <c r="AAC117" s="1"/>
      <c r="AAD117" s="1"/>
      <c r="AAE117" s="1"/>
      <c r="AAF117" s="1"/>
      <c r="AAG117" s="1"/>
      <c r="AAH117" s="1"/>
      <c r="AAI117" s="1"/>
      <c r="AAJ117" s="1"/>
      <c r="AAK117" s="1"/>
      <c r="AAL117" s="1"/>
      <c r="AAM117" s="1"/>
      <c r="AAN117" s="1"/>
      <c r="AAO117" s="1"/>
      <c r="AAP117" s="1"/>
      <c r="AAQ117" s="1"/>
      <c r="AAR117" s="1"/>
      <c r="AAS117" s="1"/>
      <c r="AAT117" s="1"/>
      <c r="AAU117" s="1"/>
      <c r="AAV117" s="1"/>
      <c r="AAW117" s="1"/>
      <c r="AAX117" s="1"/>
      <c r="AAY117" s="1"/>
      <c r="AAZ117" s="1"/>
      <c r="ABA117" s="1"/>
      <c r="ABB117" s="1"/>
      <c r="ABC117" s="1"/>
      <c r="ABD117" s="1"/>
      <c r="ABE117" s="1"/>
      <c r="ABF117" s="1"/>
      <c r="ABG117" s="1"/>
      <c r="ABH117" s="1"/>
      <c r="ABI117" s="1"/>
      <c r="ABJ117" s="1"/>
      <c r="ABK117" s="1"/>
      <c r="ABL117" s="1"/>
      <c r="ABM117" s="1"/>
      <c r="ABN117" s="1"/>
      <c r="ABO117" s="1"/>
      <c r="ABP117" s="1"/>
      <c r="ABQ117" s="1"/>
      <c r="ABR117" s="1"/>
      <c r="ABS117" s="1"/>
      <c r="ABT117" s="1"/>
      <c r="ABU117" s="1"/>
      <c r="ABV117" s="1"/>
      <c r="ABW117" s="1"/>
      <c r="ABX117" s="1"/>
      <c r="ABY117" s="1"/>
      <c r="ABZ117" s="1"/>
      <c r="ACA117" s="1"/>
      <c r="ACB117" s="1"/>
      <c r="ACC117" s="1"/>
      <c r="ACD117" s="1"/>
      <c r="ACE117" s="1"/>
      <c r="ACF117" s="1"/>
      <c r="ACG117" s="1"/>
      <c r="ACH117" s="1"/>
      <c r="ACI117" s="1"/>
      <c r="ACJ117" s="1"/>
      <c r="ACK117" s="1"/>
      <c r="ACL117" s="1"/>
      <c r="ACM117" s="1"/>
      <c r="ACN117" s="1"/>
      <c r="ACO117" s="1"/>
      <c r="ACP117" s="1"/>
      <c r="ACQ117" s="1"/>
      <c r="ACR117" s="1"/>
      <c r="ACS117" s="1"/>
      <c r="ACT117" s="1"/>
      <c r="ACU117" s="1"/>
      <c r="ACV117" s="1"/>
      <c r="ACW117" s="1"/>
      <c r="ACX117" s="1"/>
      <c r="ACY117" s="1"/>
      <c r="ACZ117" s="1"/>
      <c r="ADA117" s="1"/>
      <c r="ADB117" s="1"/>
      <c r="ADC117" s="1"/>
      <c r="ADD117" s="1"/>
      <c r="ADE117" s="1"/>
      <c r="ADF117" s="1"/>
      <c r="ADG117" s="1"/>
      <c r="ADH117" s="1"/>
      <c r="ADI117" s="1"/>
      <c r="ADJ117" s="1"/>
      <c r="ADK117" s="1"/>
      <c r="ADL117" s="1"/>
      <c r="ADM117" s="1"/>
      <c r="ADN117" s="1"/>
      <c r="ADO117" s="1"/>
      <c r="ADP117" s="1"/>
      <c r="ADQ117" s="1"/>
      <c r="ADR117" s="1"/>
      <c r="ADS117" s="1"/>
      <c r="ADT117" s="1"/>
      <c r="ADU117" s="1"/>
      <c r="ADV117" s="1"/>
      <c r="ADW117" s="1"/>
      <c r="ADX117" s="1"/>
      <c r="ADY117" s="1"/>
      <c r="ADZ117" s="1"/>
      <c r="AEA117" s="1"/>
      <c r="AEB117" s="1"/>
      <c r="AEC117" s="1"/>
      <c r="AED117" s="1"/>
      <c r="AEE117" s="1"/>
      <c r="AEF117" s="1"/>
      <c r="AEG117" s="1"/>
      <c r="AEH117" s="1"/>
      <c r="AEI117" s="1"/>
      <c r="AEJ117" s="1"/>
      <c r="AEK117" s="1"/>
      <c r="AEL117" s="1"/>
      <c r="AEM117" s="1"/>
      <c r="AEN117" s="1"/>
      <c r="AEO117" s="1"/>
      <c r="AEP117" s="1"/>
      <c r="AEQ117" s="1"/>
      <c r="AER117" s="1"/>
      <c r="AES117" s="1"/>
      <c r="AET117" s="1"/>
      <c r="AEU117" s="1"/>
      <c r="AEV117" s="1"/>
      <c r="AEW117" s="1"/>
      <c r="AEX117" s="1"/>
      <c r="AEY117" s="1"/>
      <c r="AEZ117" s="1"/>
      <c r="AFA117" s="1"/>
      <c r="AFB117" s="1"/>
      <c r="AFC117" s="1"/>
      <c r="AFD117" s="1"/>
      <c r="AFE117" s="1"/>
      <c r="AFF117" s="1"/>
      <c r="AFG117" s="1"/>
      <c r="AFH117" s="1"/>
      <c r="AFI117" s="1"/>
      <c r="AFJ117" s="1"/>
      <c r="AFK117" s="1"/>
      <c r="AFL117" s="1"/>
      <c r="AFM117" s="1"/>
      <c r="AFN117" s="1"/>
      <c r="AFO117" s="1"/>
      <c r="AFP117" s="1"/>
      <c r="AFQ117" s="1"/>
      <c r="AFR117" s="1"/>
      <c r="AFS117" s="1"/>
      <c r="AFT117" s="1"/>
      <c r="AFU117" s="1"/>
      <c r="AFV117" s="1"/>
      <c r="AFW117" s="1"/>
      <c r="AFX117" s="1"/>
      <c r="AFY117" s="1"/>
      <c r="AFZ117" s="1"/>
      <c r="AGA117" s="1"/>
      <c r="AGB117" s="1"/>
      <c r="AGC117" s="1"/>
      <c r="AGD117" s="1"/>
      <c r="AGE117" s="1"/>
      <c r="AGF117" s="1"/>
      <c r="AGG117" s="1"/>
      <c r="AGH117" s="1"/>
      <c r="AGI117" s="1"/>
      <c r="AGJ117" s="1"/>
      <c r="AGK117" s="1"/>
      <c r="AGL117" s="1"/>
      <c r="AGM117" s="1"/>
      <c r="AGN117" s="1"/>
      <c r="AGO117" s="1"/>
      <c r="AGP117" s="1"/>
      <c r="AGQ117" s="1"/>
      <c r="AGR117" s="1"/>
      <c r="AGS117" s="1"/>
      <c r="AGT117" s="1"/>
      <c r="AGU117" s="1"/>
      <c r="AGV117" s="1"/>
      <c r="AGW117" s="1"/>
      <c r="AGX117" s="1"/>
      <c r="AGY117" s="1"/>
      <c r="AGZ117" s="1"/>
      <c r="AHA117" s="1"/>
      <c r="AHB117" s="1"/>
      <c r="AHC117" s="1"/>
      <c r="AHD117" s="1"/>
      <c r="AHE117" s="1"/>
      <c r="AHF117" s="1"/>
      <c r="AHG117" s="1"/>
      <c r="AHH117" s="1"/>
      <c r="AHI117" s="1"/>
      <c r="AHJ117" s="1"/>
      <c r="AHK117" s="1"/>
      <c r="AHL117" s="1"/>
      <c r="AHM117" s="1"/>
      <c r="AHN117" s="1"/>
      <c r="AHO117" s="1"/>
      <c r="AHP117" s="1"/>
      <c r="AHQ117" s="1"/>
      <c r="AHR117" s="1"/>
      <c r="AHS117" s="1"/>
      <c r="AHT117" s="1"/>
      <c r="AHU117" s="1"/>
      <c r="AHV117" s="1"/>
      <c r="AHW117" s="1"/>
      <c r="AHX117" s="1"/>
      <c r="AHY117" s="1"/>
      <c r="AHZ117" s="1"/>
      <c r="AIA117" s="1"/>
      <c r="AIB117" s="1"/>
      <c r="AIC117" s="1"/>
      <c r="AID117" s="1"/>
      <c r="AIE117" s="1"/>
      <c r="AIF117" s="1"/>
      <c r="AIG117" s="1"/>
      <c r="AIH117" s="1"/>
      <c r="AII117" s="1"/>
      <c r="AIJ117" s="1"/>
      <c r="AIK117" s="1"/>
      <c r="AIL117" s="1"/>
      <c r="AIM117" s="1"/>
      <c r="AIN117" s="1"/>
      <c r="AIO117" s="1"/>
      <c r="AIP117" s="1"/>
      <c r="AIQ117" s="1"/>
      <c r="AIR117" s="1"/>
      <c r="AIS117" s="1"/>
      <c r="AIT117" s="1"/>
      <c r="AIU117" s="1"/>
      <c r="AIV117" s="1"/>
      <c r="AIW117" s="1"/>
      <c r="AIX117" s="1"/>
      <c r="AIY117" s="1"/>
      <c r="AIZ117" s="1"/>
      <c r="AJA117" s="1"/>
      <c r="AJB117" s="1"/>
      <c r="AJC117" s="1"/>
      <c r="AJD117" s="1"/>
      <c r="AJE117" s="1"/>
      <c r="AJF117" s="1"/>
      <c r="AJG117" s="1"/>
      <c r="AJH117" s="1"/>
      <c r="AJI117" s="1"/>
      <c r="AJJ117" s="1"/>
      <c r="AJK117" s="1"/>
      <c r="AJL117" s="1"/>
      <c r="AJM117" s="1"/>
      <c r="AJN117" s="1"/>
      <c r="AJO117" s="1"/>
      <c r="AJP117" s="1"/>
      <c r="AJQ117" s="1"/>
      <c r="AJR117" s="1"/>
      <c r="AJS117" s="1"/>
      <c r="AJT117" s="1"/>
      <c r="AJU117" s="1"/>
      <c r="AJV117" s="1"/>
      <c r="AJW117" s="1"/>
      <c r="AJX117" s="1"/>
      <c r="AJY117" s="1"/>
      <c r="AJZ117" s="1"/>
      <c r="AKA117" s="1"/>
      <c r="AKB117" s="1"/>
      <c r="AKC117" s="1"/>
    </row>
    <row r="118" spans="2:974" s="70" customFormat="1" ht="30" customHeight="1" thickBot="1">
      <c r="B118" s="1"/>
      <c r="C118" s="121"/>
      <c r="D118" s="367"/>
      <c r="E118" s="506" t="s">
        <v>134</v>
      </c>
      <c r="F118" s="664" t="s">
        <v>1486</v>
      </c>
      <c r="G118" s="664"/>
      <c r="H118" s="664"/>
      <c r="I118" s="664"/>
      <c r="J118" s="664"/>
      <c r="K118" s="163"/>
      <c r="L118" s="163"/>
      <c r="M118" s="163"/>
      <c r="N118" s="163"/>
      <c r="O118" s="163"/>
      <c r="P118" s="390"/>
      <c r="Q118" s="163"/>
      <c r="R118" s="535" t="s">
        <v>2696</v>
      </c>
      <c r="S118" s="163"/>
      <c r="T118" s="330"/>
      <c r="U118" s="330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591" t="s">
        <v>3188</v>
      </c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  <c r="AZ118" s="163"/>
      <c r="BA118" s="163"/>
      <c r="BB118" s="163"/>
      <c r="BC118" s="163"/>
      <c r="BD118" s="163"/>
      <c r="BE118" s="163"/>
      <c r="BF118" s="163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/>
      <c r="JE118" s="1"/>
      <c r="JF118" s="1"/>
      <c r="JG118" s="1"/>
      <c r="JH118" s="1"/>
      <c r="JI118" s="1"/>
      <c r="JJ118" s="1"/>
      <c r="JK118" s="1"/>
      <c r="JL118" s="1"/>
      <c r="JM118" s="1"/>
      <c r="JN118" s="1"/>
      <c r="JO118" s="1"/>
      <c r="JP118" s="1"/>
      <c r="JQ118" s="1"/>
      <c r="JR118" s="1"/>
      <c r="JS118" s="1"/>
      <c r="JT118" s="1"/>
      <c r="JU118" s="1"/>
      <c r="JV118" s="1"/>
      <c r="JW118" s="1"/>
      <c r="JX118" s="1"/>
      <c r="JY118" s="1"/>
      <c r="JZ118" s="1"/>
      <c r="KA118" s="1"/>
      <c r="KB118" s="1"/>
      <c r="KC118" s="1"/>
      <c r="KD118" s="1"/>
      <c r="KE118" s="1"/>
      <c r="KF118" s="1"/>
      <c r="KG118" s="1"/>
      <c r="KH118" s="1"/>
      <c r="KI118" s="1"/>
      <c r="KJ118" s="1"/>
      <c r="KK118" s="1"/>
      <c r="KL118" s="1"/>
      <c r="KM118" s="1"/>
      <c r="KN118" s="1"/>
      <c r="KO118" s="1"/>
      <c r="KP118" s="1"/>
      <c r="KQ118" s="1"/>
      <c r="KR118" s="1"/>
      <c r="KS118" s="1"/>
      <c r="KT118" s="1"/>
      <c r="KU118" s="1"/>
      <c r="KV118" s="1"/>
      <c r="KW118" s="1"/>
      <c r="KX118" s="1"/>
      <c r="KY118" s="1"/>
      <c r="KZ118" s="1"/>
      <c r="LA118" s="1"/>
      <c r="LB118" s="1"/>
      <c r="LC118" s="1"/>
      <c r="LD118" s="1"/>
      <c r="LE118" s="1"/>
      <c r="LF118" s="1"/>
      <c r="LG118" s="1"/>
      <c r="LH118" s="1"/>
      <c r="LI118" s="1"/>
      <c r="LJ118" s="1"/>
      <c r="LK118" s="1"/>
      <c r="LL118" s="1"/>
      <c r="LM118" s="1"/>
      <c r="LN118" s="1"/>
      <c r="LO118" s="1"/>
      <c r="LP118" s="1"/>
      <c r="LQ118" s="1"/>
      <c r="LR118" s="1"/>
      <c r="LS118" s="1"/>
      <c r="LT118" s="1"/>
      <c r="LU118" s="1"/>
      <c r="LV118" s="1"/>
      <c r="LW118" s="1"/>
      <c r="LX118" s="1"/>
      <c r="LY118" s="1"/>
      <c r="LZ118" s="1"/>
      <c r="MA118" s="1"/>
      <c r="MB118" s="1"/>
      <c r="MC118" s="1"/>
      <c r="MD118" s="1"/>
      <c r="ME118" s="1"/>
      <c r="MF118" s="1"/>
      <c r="MG118" s="1"/>
      <c r="MH118" s="1"/>
      <c r="MI118" s="1"/>
      <c r="MJ118" s="1"/>
      <c r="MK118" s="1"/>
      <c r="ML118" s="1"/>
      <c r="MM118" s="1"/>
      <c r="MN118" s="1"/>
      <c r="MO118" s="1"/>
      <c r="MP118" s="1"/>
      <c r="MQ118" s="1"/>
      <c r="MR118" s="1"/>
      <c r="MS118" s="1"/>
      <c r="MT118" s="1"/>
      <c r="MU118" s="1"/>
      <c r="MV118" s="1"/>
      <c r="MW118" s="1"/>
      <c r="MX118" s="1"/>
      <c r="MY118" s="1"/>
      <c r="MZ118" s="1"/>
      <c r="NA118" s="1"/>
      <c r="NB118" s="1"/>
      <c r="NC118" s="1"/>
      <c r="ND118" s="1"/>
      <c r="NE118" s="1"/>
      <c r="NF118" s="1"/>
      <c r="NG118" s="1"/>
      <c r="NH118" s="1"/>
      <c r="NI118" s="1"/>
      <c r="NJ118" s="1"/>
      <c r="NK118" s="1"/>
      <c r="NL118" s="1"/>
      <c r="NM118" s="1"/>
      <c r="NN118" s="1"/>
      <c r="NO118" s="1"/>
      <c r="NP118" s="1"/>
      <c r="NQ118" s="1"/>
      <c r="NR118" s="1"/>
      <c r="NS118" s="1"/>
      <c r="NT118" s="1"/>
      <c r="NU118" s="1"/>
      <c r="NV118" s="1"/>
      <c r="NW118" s="1"/>
      <c r="NX118" s="1"/>
      <c r="NY118" s="1"/>
      <c r="NZ118" s="1"/>
      <c r="OA118" s="1"/>
      <c r="OB118" s="1"/>
      <c r="OC118" s="1"/>
      <c r="OD118" s="1"/>
      <c r="OE118" s="1"/>
      <c r="OF118" s="1"/>
      <c r="OG118" s="1"/>
      <c r="OH118" s="1"/>
      <c r="OI118" s="1"/>
      <c r="OJ118" s="1"/>
      <c r="OK118" s="1"/>
      <c r="OL118" s="1"/>
      <c r="OM118" s="1"/>
      <c r="ON118" s="1"/>
      <c r="OO118" s="1"/>
      <c r="OP118" s="1"/>
      <c r="OQ118" s="1"/>
      <c r="OR118" s="1"/>
      <c r="OS118" s="1"/>
      <c r="OT118" s="1"/>
      <c r="OU118" s="1"/>
      <c r="OV118" s="1"/>
      <c r="OW118" s="1"/>
      <c r="OX118" s="1"/>
      <c r="OY118" s="1"/>
      <c r="OZ118" s="1"/>
      <c r="PA118" s="1"/>
      <c r="PB118" s="1"/>
      <c r="PC118" s="1"/>
      <c r="PD118" s="1"/>
      <c r="PE118" s="1"/>
      <c r="PF118" s="1"/>
      <c r="PG118" s="1"/>
      <c r="PH118" s="1"/>
      <c r="PI118" s="1"/>
      <c r="PJ118" s="1"/>
      <c r="PK118" s="1"/>
      <c r="PL118" s="1"/>
      <c r="PM118" s="1"/>
      <c r="PN118" s="1"/>
      <c r="PO118" s="1"/>
      <c r="PP118" s="1"/>
      <c r="PQ118" s="1"/>
      <c r="PR118" s="1"/>
      <c r="PS118" s="1"/>
      <c r="PT118" s="1"/>
      <c r="PU118" s="1"/>
      <c r="PV118" s="1"/>
      <c r="PW118" s="1"/>
      <c r="PX118" s="1"/>
      <c r="PY118" s="1"/>
      <c r="PZ118" s="1"/>
      <c r="QA118" s="1"/>
      <c r="QB118" s="1"/>
      <c r="QC118" s="1"/>
      <c r="QD118" s="1"/>
      <c r="QE118" s="1"/>
      <c r="QF118" s="1"/>
      <c r="QG118" s="1"/>
      <c r="QH118" s="1"/>
      <c r="QI118" s="1"/>
      <c r="QJ118" s="1"/>
      <c r="QK118" s="1"/>
      <c r="QL118" s="1"/>
      <c r="QM118" s="1"/>
      <c r="QN118" s="1"/>
      <c r="QO118" s="1"/>
      <c r="QP118" s="1"/>
      <c r="QQ118" s="1"/>
      <c r="QR118" s="1"/>
      <c r="QS118" s="1"/>
      <c r="QT118" s="1"/>
      <c r="QU118" s="1"/>
      <c r="QV118" s="1"/>
      <c r="QW118" s="1"/>
      <c r="QX118" s="1"/>
      <c r="QY118" s="1"/>
      <c r="QZ118" s="1"/>
      <c r="RA118" s="1"/>
      <c r="RB118" s="1"/>
      <c r="RC118" s="1"/>
      <c r="RD118" s="1"/>
      <c r="RE118" s="1"/>
      <c r="RF118" s="1"/>
      <c r="RG118" s="1"/>
      <c r="RH118" s="1"/>
      <c r="RI118" s="1"/>
      <c r="RJ118" s="1"/>
      <c r="RK118" s="1"/>
      <c r="RL118" s="1"/>
      <c r="RM118" s="1"/>
      <c r="RN118" s="1"/>
      <c r="RO118" s="1"/>
      <c r="RP118" s="1"/>
      <c r="RQ118" s="1"/>
      <c r="RR118" s="1"/>
      <c r="RS118" s="1"/>
      <c r="RT118" s="1"/>
      <c r="RU118" s="1"/>
      <c r="RV118" s="1"/>
      <c r="RW118" s="1"/>
      <c r="RX118" s="1"/>
      <c r="RY118" s="1"/>
      <c r="RZ118" s="1"/>
      <c r="SA118" s="1"/>
      <c r="SB118" s="1"/>
      <c r="SC118" s="1"/>
      <c r="SD118" s="1"/>
      <c r="SE118" s="1"/>
      <c r="SF118" s="1"/>
      <c r="SG118" s="1"/>
      <c r="SH118" s="1"/>
      <c r="SI118" s="1"/>
      <c r="SJ118" s="1"/>
      <c r="SK118" s="1"/>
      <c r="SL118" s="1"/>
      <c r="SM118" s="1"/>
      <c r="SN118" s="1"/>
      <c r="SO118" s="1"/>
      <c r="SP118" s="1"/>
      <c r="SQ118" s="1"/>
      <c r="SR118" s="1"/>
      <c r="SS118" s="1"/>
      <c r="ST118" s="1"/>
      <c r="SU118" s="1"/>
      <c r="SV118" s="1"/>
      <c r="SW118" s="1"/>
      <c r="SX118" s="1"/>
      <c r="SY118" s="1"/>
      <c r="SZ118" s="1"/>
      <c r="TA118" s="1"/>
      <c r="TB118" s="1"/>
      <c r="TC118" s="1"/>
      <c r="TD118" s="1"/>
      <c r="TE118" s="1"/>
      <c r="TF118" s="1"/>
      <c r="TG118" s="1"/>
      <c r="TH118" s="1"/>
      <c r="TI118" s="1"/>
      <c r="TJ118" s="1"/>
      <c r="TK118" s="1"/>
      <c r="TL118" s="1"/>
      <c r="TM118" s="1"/>
      <c r="TN118" s="1"/>
      <c r="TO118" s="1"/>
      <c r="TP118" s="1"/>
      <c r="TQ118" s="1"/>
      <c r="TR118" s="1"/>
      <c r="TS118" s="1"/>
      <c r="TT118" s="1"/>
      <c r="TU118" s="1"/>
      <c r="TV118" s="1"/>
      <c r="TW118" s="1"/>
      <c r="TX118" s="1"/>
      <c r="TY118" s="1"/>
      <c r="TZ118" s="1"/>
      <c r="UA118" s="1"/>
      <c r="UB118" s="1"/>
      <c r="UC118" s="1"/>
      <c r="UD118" s="1"/>
      <c r="UE118" s="1"/>
      <c r="UF118" s="1"/>
      <c r="UG118" s="1"/>
      <c r="UH118" s="1"/>
      <c r="UI118" s="1"/>
      <c r="UJ118" s="1"/>
      <c r="UK118" s="1"/>
      <c r="UL118" s="1"/>
      <c r="UM118" s="1"/>
      <c r="UN118" s="1"/>
      <c r="UO118" s="1"/>
      <c r="UP118" s="1"/>
      <c r="UQ118" s="1"/>
      <c r="UR118" s="1"/>
      <c r="US118" s="1"/>
      <c r="UT118" s="1"/>
      <c r="UU118" s="1"/>
      <c r="UV118" s="1"/>
      <c r="UW118" s="1"/>
      <c r="UX118" s="1"/>
      <c r="UY118" s="1"/>
      <c r="UZ118" s="1"/>
      <c r="VA118" s="1"/>
      <c r="VB118" s="1"/>
      <c r="VC118" s="1"/>
      <c r="VD118" s="1"/>
      <c r="VE118" s="1"/>
      <c r="VF118" s="1"/>
      <c r="VG118" s="1"/>
      <c r="VH118" s="1"/>
      <c r="VI118" s="1"/>
      <c r="VJ118" s="1"/>
      <c r="VK118" s="1"/>
      <c r="VL118" s="1"/>
      <c r="VM118" s="1"/>
      <c r="VN118" s="1"/>
      <c r="VO118" s="1"/>
      <c r="VP118" s="1"/>
      <c r="VQ118" s="1"/>
      <c r="VR118" s="1"/>
      <c r="VS118" s="1"/>
      <c r="VT118" s="1"/>
      <c r="VU118" s="1"/>
      <c r="VV118" s="1"/>
      <c r="VW118" s="1"/>
      <c r="VX118" s="1"/>
      <c r="VY118" s="1"/>
      <c r="VZ118" s="1"/>
      <c r="WA118" s="1"/>
      <c r="WB118" s="1"/>
      <c r="WC118" s="1"/>
      <c r="WD118" s="1"/>
      <c r="WE118" s="1"/>
      <c r="WF118" s="1"/>
      <c r="WG118" s="1"/>
      <c r="WH118" s="1"/>
      <c r="WI118" s="1"/>
      <c r="WJ118" s="1"/>
      <c r="WK118" s="1"/>
      <c r="WL118" s="1"/>
      <c r="WM118" s="1"/>
      <c r="WN118" s="1"/>
      <c r="WO118" s="1"/>
      <c r="WP118" s="1"/>
      <c r="WQ118" s="1"/>
      <c r="WR118" s="1"/>
      <c r="WS118" s="1"/>
      <c r="WT118" s="1"/>
      <c r="WU118" s="1"/>
      <c r="WV118" s="1"/>
      <c r="WW118" s="1"/>
      <c r="WX118" s="1"/>
      <c r="WY118" s="1"/>
      <c r="WZ118" s="1"/>
      <c r="XA118" s="1"/>
      <c r="XB118" s="1"/>
      <c r="XC118" s="1"/>
      <c r="XD118" s="1"/>
      <c r="XE118" s="1"/>
      <c r="XF118" s="1"/>
      <c r="XG118" s="1"/>
      <c r="XH118" s="1"/>
      <c r="XI118" s="1"/>
      <c r="XJ118" s="1"/>
      <c r="XK118" s="1"/>
      <c r="XL118" s="1"/>
      <c r="XM118" s="1"/>
      <c r="XN118" s="1"/>
      <c r="XO118" s="1"/>
      <c r="XP118" s="1"/>
      <c r="XQ118" s="1"/>
      <c r="XR118" s="1"/>
      <c r="XS118" s="1"/>
      <c r="XT118" s="1"/>
      <c r="XU118" s="1"/>
      <c r="XV118" s="1"/>
      <c r="XW118" s="1"/>
      <c r="XX118" s="1"/>
      <c r="XY118" s="1"/>
      <c r="XZ118" s="1"/>
      <c r="YA118" s="1"/>
      <c r="YB118" s="1"/>
      <c r="YC118" s="1"/>
      <c r="YD118" s="1"/>
      <c r="YE118" s="1"/>
      <c r="YF118" s="1"/>
      <c r="YG118" s="1"/>
      <c r="YH118" s="1"/>
      <c r="YI118" s="1"/>
      <c r="YJ118" s="1"/>
      <c r="YK118" s="1"/>
      <c r="YL118" s="1"/>
      <c r="YM118" s="1"/>
      <c r="YN118" s="1"/>
      <c r="YO118" s="1"/>
      <c r="YP118" s="1"/>
      <c r="YQ118" s="1"/>
      <c r="YR118" s="1"/>
      <c r="YS118" s="1"/>
      <c r="YT118" s="1"/>
      <c r="YU118" s="1"/>
      <c r="YV118" s="1"/>
      <c r="YW118" s="1"/>
      <c r="YX118" s="1"/>
      <c r="YY118" s="1"/>
      <c r="YZ118" s="1"/>
      <c r="ZA118" s="1"/>
      <c r="ZB118" s="1"/>
      <c r="ZC118" s="1"/>
      <c r="ZD118" s="1"/>
      <c r="ZE118" s="1"/>
      <c r="ZF118" s="1"/>
      <c r="ZG118" s="1"/>
      <c r="ZH118" s="1"/>
      <c r="ZI118" s="1"/>
      <c r="ZJ118" s="1"/>
      <c r="ZK118" s="1"/>
      <c r="ZL118" s="1"/>
      <c r="ZM118" s="1"/>
      <c r="ZN118" s="1"/>
      <c r="ZO118" s="1"/>
      <c r="ZP118" s="1"/>
      <c r="ZQ118" s="1"/>
      <c r="ZR118" s="1"/>
      <c r="ZS118" s="1"/>
      <c r="ZT118" s="1"/>
      <c r="ZU118" s="1"/>
      <c r="ZV118" s="1"/>
      <c r="ZW118" s="1"/>
      <c r="ZX118" s="1"/>
      <c r="ZY118" s="1"/>
      <c r="ZZ118" s="1"/>
      <c r="AAA118" s="1"/>
      <c r="AAB118" s="1"/>
      <c r="AAC118" s="1"/>
      <c r="AAD118" s="1"/>
      <c r="AAE118" s="1"/>
      <c r="AAF118" s="1"/>
      <c r="AAG118" s="1"/>
      <c r="AAH118" s="1"/>
      <c r="AAI118" s="1"/>
      <c r="AAJ118" s="1"/>
      <c r="AAK118" s="1"/>
      <c r="AAL118" s="1"/>
      <c r="AAM118" s="1"/>
      <c r="AAN118" s="1"/>
      <c r="AAO118" s="1"/>
      <c r="AAP118" s="1"/>
      <c r="AAQ118" s="1"/>
      <c r="AAR118" s="1"/>
      <c r="AAS118" s="1"/>
      <c r="AAT118" s="1"/>
      <c r="AAU118" s="1"/>
      <c r="AAV118" s="1"/>
      <c r="AAW118" s="1"/>
      <c r="AAX118" s="1"/>
      <c r="AAY118" s="1"/>
      <c r="AAZ118" s="1"/>
      <c r="ABA118" s="1"/>
      <c r="ABB118" s="1"/>
      <c r="ABC118" s="1"/>
      <c r="ABD118" s="1"/>
      <c r="ABE118" s="1"/>
      <c r="ABF118" s="1"/>
      <c r="ABG118" s="1"/>
      <c r="ABH118" s="1"/>
      <c r="ABI118" s="1"/>
      <c r="ABJ118" s="1"/>
      <c r="ABK118" s="1"/>
      <c r="ABL118" s="1"/>
      <c r="ABM118" s="1"/>
      <c r="ABN118" s="1"/>
      <c r="ABO118" s="1"/>
      <c r="ABP118" s="1"/>
      <c r="ABQ118" s="1"/>
      <c r="ABR118" s="1"/>
      <c r="ABS118" s="1"/>
      <c r="ABT118" s="1"/>
      <c r="ABU118" s="1"/>
      <c r="ABV118" s="1"/>
      <c r="ABW118" s="1"/>
      <c r="ABX118" s="1"/>
      <c r="ABY118" s="1"/>
      <c r="ABZ118" s="1"/>
      <c r="ACA118" s="1"/>
      <c r="ACB118" s="1"/>
      <c r="ACC118" s="1"/>
      <c r="ACD118" s="1"/>
      <c r="ACE118" s="1"/>
      <c r="ACF118" s="1"/>
      <c r="ACG118" s="1"/>
      <c r="ACH118" s="1"/>
      <c r="ACI118" s="1"/>
      <c r="ACJ118" s="1"/>
      <c r="ACK118" s="1"/>
      <c r="ACL118" s="1"/>
      <c r="ACM118" s="1"/>
      <c r="ACN118" s="1"/>
      <c r="ACO118" s="1"/>
      <c r="ACP118" s="1"/>
      <c r="ACQ118" s="1"/>
      <c r="ACR118" s="1"/>
      <c r="ACS118" s="1"/>
      <c r="ACT118" s="1"/>
      <c r="ACU118" s="1"/>
      <c r="ACV118" s="1"/>
      <c r="ACW118" s="1"/>
      <c r="ACX118" s="1"/>
      <c r="ACY118" s="1"/>
      <c r="ACZ118" s="1"/>
      <c r="ADA118" s="1"/>
      <c r="ADB118" s="1"/>
      <c r="ADC118" s="1"/>
      <c r="ADD118" s="1"/>
      <c r="ADE118" s="1"/>
      <c r="ADF118" s="1"/>
      <c r="ADG118" s="1"/>
      <c r="ADH118" s="1"/>
      <c r="ADI118" s="1"/>
      <c r="ADJ118" s="1"/>
      <c r="ADK118" s="1"/>
      <c r="ADL118" s="1"/>
      <c r="ADM118" s="1"/>
      <c r="ADN118" s="1"/>
      <c r="ADO118" s="1"/>
      <c r="ADP118" s="1"/>
      <c r="ADQ118" s="1"/>
      <c r="ADR118" s="1"/>
      <c r="ADS118" s="1"/>
      <c r="ADT118" s="1"/>
      <c r="ADU118" s="1"/>
      <c r="ADV118" s="1"/>
      <c r="ADW118" s="1"/>
      <c r="ADX118" s="1"/>
      <c r="ADY118" s="1"/>
      <c r="ADZ118" s="1"/>
      <c r="AEA118" s="1"/>
      <c r="AEB118" s="1"/>
      <c r="AEC118" s="1"/>
      <c r="AED118" s="1"/>
      <c r="AEE118" s="1"/>
      <c r="AEF118" s="1"/>
      <c r="AEG118" s="1"/>
      <c r="AEH118" s="1"/>
      <c r="AEI118" s="1"/>
      <c r="AEJ118" s="1"/>
      <c r="AEK118" s="1"/>
      <c r="AEL118" s="1"/>
      <c r="AEM118" s="1"/>
      <c r="AEN118" s="1"/>
      <c r="AEO118" s="1"/>
      <c r="AEP118" s="1"/>
      <c r="AEQ118" s="1"/>
      <c r="AER118" s="1"/>
      <c r="AES118" s="1"/>
      <c r="AET118" s="1"/>
      <c r="AEU118" s="1"/>
      <c r="AEV118" s="1"/>
      <c r="AEW118" s="1"/>
      <c r="AEX118" s="1"/>
      <c r="AEY118" s="1"/>
      <c r="AEZ118" s="1"/>
      <c r="AFA118" s="1"/>
      <c r="AFB118" s="1"/>
      <c r="AFC118" s="1"/>
      <c r="AFD118" s="1"/>
      <c r="AFE118" s="1"/>
      <c r="AFF118" s="1"/>
      <c r="AFG118" s="1"/>
      <c r="AFH118" s="1"/>
      <c r="AFI118" s="1"/>
      <c r="AFJ118" s="1"/>
      <c r="AFK118" s="1"/>
      <c r="AFL118" s="1"/>
      <c r="AFM118" s="1"/>
      <c r="AFN118" s="1"/>
      <c r="AFO118" s="1"/>
      <c r="AFP118" s="1"/>
      <c r="AFQ118" s="1"/>
      <c r="AFR118" s="1"/>
      <c r="AFS118" s="1"/>
      <c r="AFT118" s="1"/>
      <c r="AFU118" s="1"/>
      <c r="AFV118" s="1"/>
      <c r="AFW118" s="1"/>
      <c r="AFX118" s="1"/>
      <c r="AFY118" s="1"/>
      <c r="AFZ118" s="1"/>
      <c r="AGA118" s="1"/>
      <c r="AGB118" s="1"/>
      <c r="AGC118" s="1"/>
      <c r="AGD118" s="1"/>
      <c r="AGE118" s="1"/>
      <c r="AGF118" s="1"/>
      <c r="AGG118" s="1"/>
      <c r="AGH118" s="1"/>
      <c r="AGI118" s="1"/>
      <c r="AGJ118" s="1"/>
      <c r="AGK118" s="1"/>
      <c r="AGL118" s="1"/>
      <c r="AGM118" s="1"/>
      <c r="AGN118" s="1"/>
      <c r="AGO118" s="1"/>
      <c r="AGP118" s="1"/>
      <c r="AGQ118" s="1"/>
      <c r="AGR118" s="1"/>
      <c r="AGS118" s="1"/>
      <c r="AGT118" s="1"/>
      <c r="AGU118" s="1"/>
      <c r="AGV118" s="1"/>
      <c r="AGW118" s="1"/>
      <c r="AGX118" s="1"/>
      <c r="AGY118" s="1"/>
      <c r="AGZ118" s="1"/>
      <c r="AHA118" s="1"/>
      <c r="AHB118" s="1"/>
      <c r="AHC118" s="1"/>
      <c r="AHD118" s="1"/>
      <c r="AHE118" s="1"/>
      <c r="AHF118" s="1"/>
      <c r="AHG118" s="1"/>
      <c r="AHH118" s="1"/>
      <c r="AHI118" s="1"/>
      <c r="AHJ118" s="1"/>
      <c r="AHK118" s="1"/>
      <c r="AHL118" s="1"/>
      <c r="AHM118" s="1"/>
      <c r="AHN118" s="1"/>
      <c r="AHO118" s="1"/>
      <c r="AHP118" s="1"/>
      <c r="AHQ118" s="1"/>
      <c r="AHR118" s="1"/>
      <c r="AHS118" s="1"/>
      <c r="AHT118" s="1"/>
      <c r="AHU118" s="1"/>
      <c r="AHV118" s="1"/>
      <c r="AHW118" s="1"/>
      <c r="AHX118" s="1"/>
      <c r="AHY118" s="1"/>
      <c r="AHZ118" s="1"/>
      <c r="AIA118" s="1"/>
      <c r="AIB118" s="1"/>
      <c r="AIC118" s="1"/>
      <c r="AID118" s="1"/>
      <c r="AIE118" s="1"/>
      <c r="AIF118" s="1"/>
      <c r="AIG118" s="1"/>
      <c r="AIH118" s="1"/>
      <c r="AII118" s="1"/>
      <c r="AIJ118" s="1"/>
      <c r="AIK118" s="1"/>
      <c r="AIL118" s="1"/>
      <c r="AIM118" s="1"/>
      <c r="AIN118" s="1"/>
      <c r="AIO118" s="1"/>
      <c r="AIP118" s="1"/>
      <c r="AIQ118" s="1"/>
      <c r="AIR118" s="1"/>
      <c r="AIS118" s="1"/>
      <c r="AIT118" s="1"/>
      <c r="AIU118" s="1"/>
      <c r="AIV118" s="1"/>
      <c r="AIW118" s="1"/>
      <c r="AIX118" s="1"/>
      <c r="AIY118" s="1"/>
      <c r="AIZ118" s="1"/>
      <c r="AJA118" s="1"/>
      <c r="AJB118" s="1"/>
      <c r="AJC118" s="1"/>
      <c r="AJD118" s="1"/>
      <c r="AJE118" s="1"/>
      <c r="AJF118" s="1"/>
      <c r="AJG118" s="1"/>
      <c r="AJH118" s="1"/>
      <c r="AJI118" s="1"/>
      <c r="AJJ118" s="1"/>
      <c r="AJK118" s="1"/>
      <c r="AJL118" s="1"/>
      <c r="AJM118" s="1"/>
      <c r="AJN118" s="1"/>
      <c r="AJO118" s="1"/>
      <c r="AJP118" s="1"/>
      <c r="AJQ118" s="1"/>
      <c r="AJR118" s="1"/>
      <c r="AJS118" s="1"/>
      <c r="AJT118" s="1"/>
      <c r="AJU118" s="1"/>
      <c r="AJV118" s="1"/>
      <c r="AJW118" s="1"/>
      <c r="AJX118" s="1"/>
      <c r="AJY118" s="1"/>
      <c r="AJZ118" s="1"/>
      <c r="AKA118" s="1"/>
      <c r="AKB118" s="1"/>
      <c r="AKC118" s="1"/>
    </row>
    <row r="119" spans="2:974" ht="30" customHeight="1" thickBot="1">
      <c r="C119" s="122"/>
      <c r="D119" s="368"/>
      <c r="E119" s="506" t="s">
        <v>49</v>
      </c>
      <c r="F119" s="631" t="s">
        <v>1485</v>
      </c>
      <c r="G119" s="631"/>
      <c r="H119" s="631"/>
      <c r="I119" s="631"/>
      <c r="J119" s="631"/>
      <c r="K119" s="163"/>
      <c r="L119" s="163"/>
      <c r="M119" s="163"/>
      <c r="N119" s="163"/>
      <c r="Q119" s="424"/>
      <c r="R119" s="539" t="s">
        <v>2708</v>
      </c>
      <c r="AM119" s="589" t="s">
        <v>3189</v>
      </c>
      <c r="AKD119"/>
      <c r="AKE119"/>
      <c r="AKF119"/>
      <c r="AKG119"/>
      <c r="AKH119"/>
      <c r="AKI119"/>
      <c r="AKJ119"/>
      <c r="AKK119"/>
      <c r="AKL119"/>
    </row>
    <row r="120" spans="2:974" ht="30" customHeight="1" thickBot="1">
      <c r="C120" s="361"/>
      <c r="D120" s="369"/>
      <c r="E120" s="506" t="s">
        <v>235</v>
      </c>
      <c r="F120" s="665" t="s">
        <v>1484</v>
      </c>
      <c r="G120" s="666"/>
      <c r="H120" s="666"/>
      <c r="I120" s="666"/>
      <c r="J120" s="667"/>
      <c r="K120" s="163"/>
      <c r="L120" s="163"/>
      <c r="M120" s="163"/>
      <c r="N120" s="163"/>
      <c r="R120" s="537">
        <v>14260000</v>
      </c>
      <c r="AKD120"/>
      <c r="AKE120"/>
      <c r="AKF120"/>
      <c r="AKG120"/>
      <c r="AKH120"/>
      <c r="AKI120"/>
      <c r="AKJ120"/>
      <c r="AKK120"/>
      <c r="AKL120"/>
    </row>
    <row r="121" spans="2:974" ht="30" customHeight="1">
      <c r="C121" s="107"/>
      <c r="D121" s="370"/>
      <c r="E121" s="668" t="s">
        <v>318</v>
      </c>
      <c r="F121" s="669"/>
      <c r="G121" s="669"/>
      <c r="H121" s="669"/>
      <c r="I121" s="669"/>
      <c r="J121" s="670"/>
      <c r="K121" s="163"/>
      <c r="L121" s="163"/>
      <c r="M121" s="163"/>
      <c r="N121" s="163"/>
      <c r="R121" s="538" t="s">
        <v>2706</v>
      </c>
      <c r="AKD121"/>
      <c r="AKE121"/>
      <c r="AKF121"/>
      <c r="AKG121"/>
      <c r="AKH121"/>
      <c r="AKI121"/>
      <c r="AKJ121"/>
      <c r="AKK121"/>
      <c r="AKL121"/>
    </row>
    <row r="122" spans="2:974" s="70" customFormat="1" ht="30" customHeight="1" thickBot="1">
      <c r="B122" s="117"/>
      <c r="C122" s="104"/>
      <c r="D122" s="370"/>
      <c r="E122" s="671" t="s">
        <v>1480</v>
      </c>
      <c r="F122" s="672"/>
      <c r="G122" s="672"/>
      <c r="H122" s="672"/>
      <c r="I122" s="672"/>
      <c r="J122" s="673"/>
      <c r="K122" s="163"/>
      <c r="L122" s="163"/>
      <c r="M122" s="163"/>
      <c r="N122" s="163"/>
      <c r="O122" s="163"/>
      <c r="P122" s="163"/>
      <c r="Q122" s="163"/>
      <c r="R122" s="540">
        <v>2600000</v>
      </c>
      <c r="S122" s="163"/>
      <c r="T122" s="330"/>
      <c r="U122" s="330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  <c r="AZ122" s="163"/>
      <c r="BA122" s="163"/>
      <c r="BB122" s="163"/>
      <c r="BC122" s="163"/>
      <c r="BD122" s="163"/>
      <c r="BE122" s="163"/>
      <c r="BF122" s="163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  <c r="IW122" s="1"/>
      <c r="IX122" s="1"/>
      <c r="IY122" s="1"/>
      <c r="IZ122" s="1"/>
      <c r="JA122" s="1"/>
      <c r="JB122" s="1"/>
      <c r="JC122" s="1"/>
      <c r="JD122" s="1"/>
      <c r="JE122" s="1"/>
      <c r="JF122" s="1"/>
      <c r="JG122" s="1"/>
      <c r="JH122" s="1"/>
      <c r="JI122" s="1"/>
      <c r="JJ122" s="1"/>
      <c r="JK122" s="1"/>
      <c r="JL122" s="1"/>
      <c r="JM122" s="1"/>
      <c r="JN122" s="1"/>
      <c r="JO122" s="1"/>
      <c r="JP122" s="1"/>
      <c r="JQ122" s="1"/>
      <c r="JR122" s="1"/>
      <c r="JS122" s="1"/>
      <c r="JT122" s="1"/>
      <c r="JU122" s="1"/>
      <c r="JV122" s="1"/>
      <c r="JW122" s="1"/>
      <c r="JX122" s="1"/>
      <c r="JY122" s="1"/>
      <c r="JZ122" s="1"/>
      <c r="KA122" s="1"/>
      <c r="KB122" s="1"/>
      <c r="KC122" s="1"/>
      <c r="KD122" s="1"/>
      <c r="KE122" s="1"/>
      <c r="KF122" s="1"/>
      <c r="KG122" s="1"/>
      <c r="KH122" s="1"/>
      <c r="KI122" s="1"/>
      <c r="KJ122" s="1"/>
      <c r="KK122" s="1"/>
      <c r="KL122" s="1"/>
      <c r="KM122" s="1"/>
      <c r="KN122" s="1"/>
      <c r="KO122" s="1"/>
      <c r="KP122" s="1"/>
      <c r="KQ122" s="1"/>
      <c r="KR122" s="1"/>
      <c r="KS122" s="1"/>
      <c r="KT122" s="1"/>
      <c r="KU122" s="1"/>
      <c r="KV122" s="1"/>
      <c r="KW122" s="1"/>
      <c r="KX122" s="1"/>
      <c r="KY122" s="1"/>
      <c r="KZ122" s="1"/>
      <c r="LA122" s="1"/>
      <c r="LB122" s="1"/>
      <c r="LC122" s="1"/>
      <c r="LD122" s="1"/>
      <c r="LE122" s="1"/>
      <c r="LF122" s="1"/>
      <c r="LG122" s="1"/>
      <c r="LH122" s="1"/>
      <c r="LI122" s="1"/>
      <c r="LJ122" s="1"/>
      <c r="LK122" s="1"/>
      <c r="LL122" s="1"/>
      <c r="LM122" s="1"/>
      <c r="LN122" s="1"/>
      <c r="LO122" s="1"/>
      <c r="LP122" s="1"/>
      <c r="LQ122" s="1"/>
      <c r="LR122" s="1"/>
      <c r="LS122" s="1"/>
      <c r="LT122" s="1"/>
      <c r="LU122" s="1"/>
      <c r="LV122" s="1"/>
      <c r="LW122" s="1"/>
      <c r="LX122" s="1"/>
      <c r="LY122" s="1"/>
      <c r="LZ122" s="1"/>
      <c r="MA122" s="1"/>
      <c r="MB122" s="1"/>
      <c r="MC122" s="1"/>
      <c r="MD122" s="1"/>
      <c r="ME122" s="1"/>
      <c r="MF122" s="1"/>
      <c r="MG122" s="1"/>
      <c r="MH122" s="1"/>
      <c r="MI122" s="1"/>
      <c r="MJ122" s="1"/>
      <c r="MK122" s="1"/>
      <c r="ML122" s="1"/>
      <c r="MM122" s="1"/>
      <c r="MN122" s="1"/>
      <c r="MO122" s="1"/>
      <c r="MP122" s="1"/>
      <c r="MQ122" s="1"/>
      <c r="MR122" s="1"/>
      <c r="MS122" s="1"/>
      <c r="MT122" s="1"/>
      <c r="MU122" s="1"/>
      <c r="MV122" s="1"/>
      <c r="MW122" s="1"/>
      <c r="MX122" s="1"/>
      <c r="MY122" s="1"/>
      <c r="MZ122" s="1"/>
      <c r="NA122" s="1"/>
      <c r="NB122" s="1"/>
      <c r="NC122" s="1"/>
      <c r="ND122" s="1"/>
      <c r="NE122" s="1"/>
      <c r="NF122" s="1"/>
      <c r="NG122" s="1"/>
      <c r="NH122" s="1"/>
      <c r="NI122" s="1"/>
      <c r="NJ122" s="1"/>
      <c r="NK122" s="1"/>
      <c r="NL122" s="1"/>
      <c r="NM122" s="1"/>
      <c r="NN122" s="1"/>
      <c r="NO122" s="1"/>
      <c r="NP122" s="1"/>
      <c r="NQ122" s="1"/>
      <c r="NR122" s="1"/>
      <c r="NS122" s="1"/>
      <c r="NT122" s="1"/>
      <c r="NU122" s="1"/>
      <c r="NV122" s="1"/>
      <c r="NW122" s="1"/>
      <c r="NX122" s="1"/>
      <c r="NY122" s="1"/>
      <c r="NZ122" s="1"/>
      <c r="OA122" s="1"/>
      <c r="OB122" s="1"/>
      <c r="OC122" s="1"/>
      <c r="OD122" s="1"/>
      <c r="OE122" s="1"/>
      <c r="OF122" s="1"/>
      <c r="OG122" s="1"/>
      <c r="OH122" s="1"/>
      <c r="OI122" s="1"/>
      <c r="OJ122" s="1"/>
      <c r="OK122" s="1"/>
      <c r="OL122" s="1"/>
      <c r="OM122" s="1"/>
      <c r="ON122" s="1"/>
      <c r="OO122" s="1"/>
      <c r="OP122" s="1"/>
      <c r="OQ122" s="1"/>
      <c r="OR122" s="1"/>
      <c r="OS122" s="1"/>
      <c r="OT122" s="1"/>
      <c r="OU122" s="1"/>
      <c r="OV122" s="1"/>
      <c r="OW122" s="1"/>
      <c r="OX122" s="1"/>
      <c r="OY122" s="1"/>
      <c r="OZ122" s="1"/>
      <c r="PA122" s="1"/>
      <c r="PB122" s="1"/>
      <c r="PC122" s="1"/>
      <c r="PD122" s="1"/>
      <c r="PE122" s="1"/>
      <c r="PF122" s="1"/>
      <c r="PG122" s="1"/>
      <c r="PH122" s="1"/>
      <c r="PI122" s="1"/>
      <c r="PJ122" s="1"/>
      <c r="PK122" s="1"/>
      <c r="PL122" s="1"/>
      <c r="PM122" s="1"/>
      <c r="PN122" s="1"/>
      <c r="PO122" s="1"/>
      <c r="PP122" s="1"/>
      <c r="PQ122" s="1"/>
      <c r="PR122" s="1"/>
      <c r="PS122" s="1"/>
      <c r="PT122" s="1"/>
      <c r="PU122" s="1"/>
      <c r="PV122" s="1"/>
      <c r="PW122" s="1"/>
      <c r="PX122" s="1"/>
      <c r="PY122" s="1"/>
      <c r="PZ122" s="1"/>
      <c r="QA122" s="1"/>
      <c r="QB122" s="1"/>
      <c r="QC122" s="1"/>
      <c r="QD122" s="1"/>
      <c r="QE122" s="1"/>
      <c r="QF122" s="1"/>
      <c r="QG122" s="1"/>
      <c r="QH122" s="1"/>
      <c r="QI122" s="1"/>
      <c r="QJ122" s="1"/>
      <c r="QK122" s="1"/>
      <c r="QL122" s="1"/>
      <c r="QM122" s="1"/>
      <c r="QN122" s="1"/>
      <c r="QO122" s="1"/>
      <c r="QP122" s="1"/>
      <c r="QQ122" s="1"/>
      <c r="QR122" s="1"/>
      <c r="QS122" s="1"/>
      <c r="QT122" s="1"/>
      <c r="QU122" s="1"/>
      <c r="QV122" s="1"/>
      <c r="QW122" s="1"/>
      <c r="QX122" s="1"/>
      <c r="QY122" s="1"/>
      <c r="QZ122" s="1"/>
      <c r="RA122" s="1"/>
      <c r="RB122" s="1"/>
      <c r="RC122" s="1"/>
      <c r="RD122" s="1"/>
      <c r="RE122" s="1"/>
      <c r="RF122" s="1"/>
      <c r="RG122" s="1"/>
      <c r="RH122" s="1"/>
      <c r="RI122" s="1"/>
      <c r="RJ122" s="1"/>
      <c r="RK122" s="1"/>
      <c r="RL122" s="1"/>
      <c r="RM122" s="1"/>
      <c r="RN122" s="1"/>
      <c r="RO122" s="1"/>
      <c r="RP122" s="1"/>
      <c r="RQ122" s="1"/>
      <c r="RR122" s="1"/>
      <c r="RS122" s="1"/>
      <c r="RT122" s="1"/>
      <c r="RU122" s="1"/>
      <c r="RV122" s="1"/>
      <c r="RW122" s="1"/>
      <c r="RX122" s="1"/>
      <c r="RY122" s="1"/>
      <c r="RZ122" s="1"/>
      <c r="SA122" s="1"/>
      <c r="SB122" s="1"/>
      <c r="SC122" s="1"/>
      <c r="SD122" s="1"/>
      <c r="SE122" s="1"/>
      <c r="SF122" s="1"/>
      <c r="SG122" s="1"/>
      <c r="SH122" s="1"/>
      <c r="SI122" s="1"/>
      <c r="SJ122" s="1"/>
      <c r="SK122" s="1"/>
      <c r="SL122" s="1"/>
      <c r="SM122" s="1"/>
      <c r="SN122" s="1"/>
      <c r="SO122" s="1"/>
      <c r="SP122" s="1"/>
      <c r="SQ122" s="1"/>
      <c r="SR122" s="1"/>
      <c r="SS122" s="1"/>
      <c r="ST122" s="1"/>
      <c r="SU122" s="1"/>
      <c r="SV122" s="1"/>
      <c r="SW122" s="1"/>
      <c r="SX122" s="1"/>
      <c r="SY122" s="1"/>
      <c r="SZ122" s="1"/>
      <c r="TA122" s="1"/>
      <c r="TB122" s="1"/>
      <c r="TC122" s="1"/>
      <c r="TD122" s="1"/>
      <c r="TE122" s="1"/>
      <c r="TF122" s="1"/>
      <c r="TG122" s="1"/>
      <c r="TH122" s="1"/>
      <c r="TI122" s="1"/>
      <c r="TJ122" s="1"/>
      <c r="TK122" s="1"/>
      <c r="TL122" s="1"/>
      <c r="TM122" s="1"/>
      <c r="TN122" s="1"/>
      <c r="TO122" s="1"/>
      <c r="TP122" s="1"/>
      <c r="TQ122" s="1"/>
      <c r="TR122" s="1"/>
      <c r="TS122" s="1"/>
      <c r="TT122" s="1"/>
      <c r="TU122" s="1"/>
      <c r="TV122" s="1"/>
      <c r="TW122" s="1"/>
      <c r="TX122" s="1"/>
      <c r="TY122" s="1"/>
      <c r="TZ122" s="1"/>
      <c r="UA122" s="1"/>
      <c r="UB122" s="1"/>
      <c r="UC122" s="1"/>
      <c r="UD122" s="1"/>
      <c r="UE122" s="1"/>
      <c r="UF122" s="1"/>
      <c r="UG122" s="1"/>
      <c r="UH122" s="1"/>
      <c r="UI122" s="1"/>
      <c r="UJ122" s="1"/>
      <c r="UK122" s="1"/>
      <c r="UL122" s="1"/>
      <c r="UM122" s="1"/>
      <c r="UN122" s="1"/>
      <c r="UO122" s="1"/>
      <c r="UP122" s="1"/>
      <c r="UQ122" s="1"/>
      <c r="UR122" s="1"/>
      <c r="US122" s="1"/>
      <c r="UT122" s="1"/>
      <c r="UU122" s="1"/>
      <c r="UV122" s="1"/>
      <c r="UW122" s="1"/>
      <c r="UX122" s="1"/>
      <c r="UY122" s="1"/>
      <c r="UZ122" s="1"/>
      <c r="VA122" s="1"/>
      <c r="VB122" s="1"/>
      <c r="VC122" s="1"/>
      <c r="VD122" s="1"/>
      <c r="VE122" s="1"/>
      <c r="VF122" s="1"/>
      <c r="VG122" s="1"/>
      <c r="VH122" s="1"/>
      <c r="VI122" s="1"/>
      <c r="VJ122" s="1"/>
      <c r="VK122" s="1"/>
      <c r="VL122" s="1"/>
      <c r="VM122" s="1"/>
      <c r="VN122" s="1"/>
      <c r="VO122" s="1"/>
      <c r="VP122" s="1"/>
      <c r="VQ122" s="1"/>
      <c r="VR122" s="1"/>
      <c r="VS122" s="1"/>
      <c r="VT122" s="1"/>
      <c r="VU122" s="1"/>
      <c r="VV122" s="1"/>
      <c r="VW122" s="1"/>
      <c r="VX122" s="1"/>
      <c r="VY122" s="1"/>
      <c r="VZ122" s="1"/>
      <c r="WA122" s="1"/>
      <c r="WB122" s="1"/>
      <c r="WC122" s="1"/>
      <c r="WD122" s="1"/>
      <c r="WE122" s="1"/>
      <c r="WF122" s="1"/>
      <c r="WG122" s="1"/>
      <c r="WH122" s="1"/>
      <c r="WI122" s="1"/>
      <c r="WJ122" s="1"/>
      <c r="WK122" s="1"/>
      <c r="WL122" s="1"/>
      <c r="WM122" s="1"/>
      <c r="WN122" s="1"/>
      <c r="WO122" s="1"/>
      <c r="WP122" s="1"/>
      <c r="WQ122" s="1"/>
      <c r="WR122" s="1"/>
      <c r="WS122" s="1"/>
      <c r="WT122" s="1"/>
      <c r="WU122" s="1"/>
      <c r="WV122" s="1"/>
      <c r="WW122" s="1"/>
      <c r="WX122" s="1"/>
      <c r="WY122" s="1"/>
      <c r="WZ122" s="1"/>
      <c r="XA122" s="1"/>
      <c r="XB122" s="1"/>
      <c r="XC122" s="1"/>
      <c r="XD122" s="1"/>
      <c r="XE122" s="1"/>
      <c r="XF122" s="1"/>
      <c r="XG122" s="1"/>
      <c r="XH122" s="1"/>
      <c r="XI122" s="1"/>
      <c r="XJ122" s="1"/>
      <c r="XK122" s="1"/>
      <c r="XL122" s="1"/>
      <c r="XM122" s="1"/>
      <c r="XN122" s="1"/>
      <c r="XO122" s="1"/>
      <c r="XP122" s="1"/>
      <c r="XQ122" s="1"/>
      <c r="XR122" s="1"/>
      <c r="XS122" s="1"/>
      <c r="XT122" s="1"/>
      <c r="XU122" s="1"/>
      <c r="XV122" s="1"/>
      <c r="XW122" s="1"/>
      <c r="XX122" s="1"/>
      <c r="XY122" s="1"/>
      <c r="XZ122" s="1"/>
      <c r="YA122" s="1"/>
      <c r="YB122" s="1"/>
      <c r="YC122" s="1"/>
      <c r="YD122" s="1"/>
      <c r="YE122" s="1"/>
      <c r="YF122" s="1"/>
      <c r="YG122" s="1"/>
      <c r="YH122" s="1"/>
      <c r="YI122" s="1"/>
      <c r="YJ122" s="1"/>
      <c r="YK122" s="1"/>
      <c r="YL122" s="1"/>
      <c r="YM122" s="1"/>
      <c r="YN122" s="1"/>
      <c r="YO122" s="1"/>
      <c r="YP122" s="1"/>
      <c r="YQ122" s="1"/>
      <c r="YR122" s="1"/>
      <c r="YS122" s="1"/>
      <c r="YT122" s="1"/>
      <c r="YU122" s="1"/>
      <c r="YV122" s="1"/>
      <c r="YW122" s="1"/>
      <c r="YX122" s="1"/>
      <c r="YY122" s="1"/>
      <c r="YZ122" s="1"/>
      <c r="ZA122" s="1"/>
      <c r="ZB122" s="1"/>
      <c r="ZC122" s="1"/>
      <c r="ZD122" s="1"/>
      <c r="ZE122" s="1"/>
      <c r="ZF122" s="1"/>
      <c r="ZG122" s="1"/>
      <c r="ZH122" s="1"/>
      <c r="ZI122" s="1"/>
      <c r="ZJ122" s="1"/>
      <c r="ZK122" s="1"/>
      <c r="ZL122" s="1"/>
      <c r="ZM122" s="1"/>
      <c r="ZN122" s="1"/>
      <c r="ZO122" s="1"/>
      <c r="ZP122" s="1"/>
      <c r="ZQ122" s="1"/>
      <c r="ZR122" s="1"/>
      <c r="ZS122" s="1"/>
      <c r="ZT122" s="1"/>
      <c r="ZU122" s="1"/>
      <c r="ZV122" s="1"/>
      <c r="ZW122" s="1"/>
      <c r="ZX122" s="1"/>
      <c r="ZY122" s="1"/>
      <c r="ZZ122" s="1"/>
      <c r="AAA122" s="1"/>
      <c r="AAB122" s="1"/>
      <c r="AAC122" s="1"/>
      <c r="AAD122" s="1"/>
      <c r="AAE122" s="1"/>
      <c r="AAF122" s="1"/>
      <c r="AAG122" s="1"/>
      <c r="AAH122" s="1"/>
      <c r="AAI122" s="1"/>
      <c r="AAJ122" s="1"/>
      <c r="AAK122" s="1"/>
      <c r="AAL122" s="1"/>
      <c r="AAM122" s="1"/>
      <c r="AAN122" s="1"/>
      <c r="AAO122" s="1"/>
      <c r="AAP122" s="1"/>
      <c r="AAQ122" s="1"/>
      <c r="AAR122" s="1"/>
      <c r="AAS122" s="1"/>
      <c r="AAT122" s="1"/>
      <c r="AAU122" s="1"/>
      <c r="AAV122" s="1"/>
      <c r="AAW122" s="1"/>
      <c r="AAX122" s="1"/>
      <c r="AAY122" s="1"/>
      <c r="AAZ122" s="1"/>
      <c r="ABA122" s="1"/>
      <c r="ABB122" s="1"/>
      <c r="ABC122" s="1"/>
      <c r="ABD122" s="1"/>
      <c r="ABE122" s="1"/>
      <c r="ABF122" s="1"/>
      <c r="ABG122" s="1"/>
      <c r="ABH122" s="1"/>
      <c r="ABI122" s="1"/>
      <c r="ABJ122" s="1"/>
      <c r="ABK122" s="1"/>
      <c r="ABL122" s="1"/>
      <c r="ABM122" s="1"/>
      <c r="ABN122" s="1"/>
      <c r="ABO122" s="1"/>
      <c r="ABP122" s="1"/>
      <c r="ABQ122" s="1"/>
      <c r="ABR122" s="1"/>
      <c r="ABS122" s="1"/>
      <c r="ABT122" s="1"/>
      <c r="ABU122" s="1"/>
      <c r="ABV122" s="1"/>
      <c r="ABW122" s="1"/>
      <c r="ABX122" s="1"/>
      <c r="ABY122" s="1"/>
      <c r="ABZ122" s="1"/>
      <c r="ACA122" s="1"/>
      <c r="ACB122" s="1"/>
      <c r="ACC122" s="1"/>
      <c r="ACD122" s="1"/>
      <c r="ACE122" s="1"/>
      <c r="ACF122" s="1"/>
      <c r="ACG122" s="1"/>
      <c r="ACH122" s="1"/>
      <c r="ACI122" s="1"/>
      <c r="ACJ122" s="1"/>
      <c r="ACK122" s="1"/>
      <c r="ACL122" s="1"/>
      <c r="ACM122" s="1"/>
      <c r="ACN122" s="1"/>
      <c r="ACO122" s="1"/>
      <c r="ACP122" s="1"/>
      <c r="ACQ122" s="1"/>
      <c r="ACR122" s="1"/>
      <c r="ACS122" s="1"/>
      <c r="ACT122" s="1"/>
      <c r="ACU122" s="1"/>
      <c r="ACV122" s="1"/>
      <c r="ACW122" s="1"/>
      <c r="ACX122" s="1"/>
      <c r="ACY122" s="1"/>
      <c r="ACZ122" s="1"/>
      <c r="ADA122" s="1"/>
      <c r="ADB122" s="1"/>
      <c r="ADC122" s="1"/>
      <c r="ADD122" s="1"/>
      <c r="ADE122" s="1"/>
      <c r="ADF122" s="1"/>
      <c r="ADG122" s="1"/>
      <c r="ADH122" s="1"/>
      <c r="ADI122" s="1"/>
      <c r="ADJ122" s="1"/>
      <c r="ADK122" s="1"/>
      <c r="ADL122" s="1"/>
      <c r="ADM122" s="1"/>
      <c r="ADN122" s="1"/>
      <c r="ADO122" s="1"/>
      <c r="ADP122" s="1"/>
      <c r="ADQ122" s="1"/>
      <c r="ADR122" s="1"/>
      <c r="ADS122" s="1"/>
      <c r="ADT122" s="1"/>
      <c r="ADU122" s="1"/>
      <c r="ADV122" s="1"/>
      <c r="ADW122" s="1"/>
      <c r="ADX122" s="1"/>
      <c r="ADY122" s="1"/>
      <c r="ADZ122" s="1"/>
      <c r="AEA122" s="1"/>
      <c r="AEB122" s="1"/>
      <c r="AEC122" s="1"/>
      <c r="AED122" s="1"/>
      <c r="AEE122" s="1"/>
      <c r="AEF122" s="1"/>
      <c r="AEG122" s="1"/>
      <c r="AEH122" s="1"/>
      <c r="AEI122" s="1"/>
      <c r="AEJ122" s="1"/>
      <c r="AEK122" s="1"/>
      <c r="AEL122" s="1"/>
      <c r="AEM122" s="1"/>
      <c r="AEN122" s="1"/>
      <c r="AEO122" s="1"/>
      <c r="AEP122" s="1"/>
      <c r="AEQ122" s="1"/>
      <c r="AER122" s="1"/>
      <c r="AES122" s="1"/>
      <c r="AET122" s="1"/>
      <c r="AEU122" s="1"/>
      <c r="AEV122" s="1"/>
      <c r="AEW122" s="1"/>
      <c r="AEX122" s="1"/>
      <c r="AEY122" s="1"/>
      <c r="AEZ122" s="1"/>
      <c r="AFA122" s="1"/>
      <c r="AFB122" s="1"/>
      <c r="AFC122" s="1"/>
      <c r="AFD122" s="1"/>
      <c r="AFE122" s="1"/>
      <c r="AFF122" s="1"/>
      <c r="AFG122" s="1"/>
      <c r="AFH122" s="1"/>
      <c r="AFI122" s="1"/>
      <c r="AFJ122" s="1"/>
      <c r="AFK122" s="1"/>
      <c r="AFL122" s="1"/>
      <c r="AFM122" s="1"/>
      <c r="AFN122" s="1"/>
      <c r="AFO122" s="1"/>
      <c r="AFP122" s="1"/>
      <c r="AFQ122" s="1"/>
      <c r="AFR122" s="1"/>
      <c r="AFS122" s="1"/>
      <c r="AFT122" s="1"/>
      <c r="AFU122" s="1"/>
      <c r="AFV122" s="1"/>
      <c r="AFW122" s="1"/>
      <c r="AFX122" s="1"/>
      <c r="AFY122" s="1"/>
      <c r="AFZ122" s="1"/>
      <c r="AGA122" s="1"/>
      <c r="AGB122" s="1"/>
      <c r="AGC122" s="1"/>
      <c r="AGD122" s="1"/>
      <c r="AGE122" s="1"/>
      <c r="AGF122" s="1"/>
      <c r="AGG122" s="1"/>
      <c r="AGH122" s="1"/>
      <c r="AGI122" s="1"/>
      <c r="AGJ122" s="1"/>
      <c r="AGK122" s="1"/>
      <c r="AGL122" s="1"/>
      <c r="AGM122" s="1"/>
      <c r="AGN122" s="1"/>
      <c r="AGO122" s="1"/>
      <c r="AGP122" s="1"/>
      <c r="AGQ122" s="1"/>
      <c r="AGR122" s="1"/>
      <c r="AGS122" s="1"/>
      <c r="AGT122" s="1"/>
      <c r="AGU122" s="1"/>
      <c r="AGV122" s="1"/>
      <c r="AGW122" s="1"/>
      <c r="AGX122" s="1"/>
      <c r="AGY122" s="1"/>
      <c r="AGZ122" s="1"/>
      <c r="AHA122" s="1"/>
      <c r="AHB122" s="1"/>
      <c r="AHC122" s="1"/>
      <c r="AHD122" s="1"/>
      <c r="AHE122" s="1"/>
      <c r="AHF122" s="1"/>
      <c r="AHG122" s="1"/>
      <c r="AHH122" s="1"/>
      <c r="AHI122" s="1"/>
      <c r="AHJ122" s="1"/>
      <c r="AHK122" s="1"/>
      <c r="AHL122" s="1"/>
      <c r="AHM122" s="1"/>
      <c r="AHN122" s="1"/>
      <c r="AHO122" s="1"/>
      <c r="AHP122" s="1"/>
      <c r="AHQ122" s="1"/>
      <c r="AHR122" s="1"/>
      <c r="AHS122" s="1"/>
      <c r="AHT122" s="1"/>
      <c r="AHU122" s="1"/>
      <c r="AHV122" s="1"/>
      <c r="AHW122" s="1"/>
      <c r="AHX122" s="1"/>
      <c r="AHY122" s="1"/>
      <c r="AHZ122" s="1"/>
      <c r="AIA122" s="1"/>
      <c r="AIB122" s="1"/>
      <c r="AIC122" s="1"/>
      <c r="AID122" s="1"/>
      <c r="AIE122" s="1"/>
      <c r="AIF122" s="1"/>
      <c r="AIG122" s="1"/>
      <c r="AIH122" s="1"/>
      <c r="AII122" s="1"/>
      <c r="AIJ122" s="1"/>
      <c r="AIK122" s="1"/>
      <c r="AIL122" s="1"/>
      <c r="AIM122" s="1"/>
      <c r="AIN122" s="1"/>
      <c r="AIO122" s="1"/>
      <c r="AIP122" s="1"/>
      <c r="AIQ122" s="1"/>
      <c r="AIR122" s="1"/>
      <c r="AIS122" s="1"/>
      <c r="AIT122" s="1"/>
      <c r="AIU122" s="1"/>
      <c r="AIV122" s="1"/>
      <c r="AIW122" s="1"/>
      <c r="AIX122" s="1"/>
      <c r="AIY122" s="1"/>
      <c r="AIZ122" s="1"/>
      <c r="AJA122" s="1"/>
      <c r="AJB122" s="1"/>
      <c r="AJC122" s="1"/>
      <c r="AJD122" s="1"/>
      <c r="AJE122" s="1"/>
      <c r="AJF122" s="1"/>
      <c r="AJG122" s="1"/>
      <c r="AJH122" s="1"/>
      <c r="AJI122" s="1"/>
      <c r="AJJ122" s="1"/>
      <c r="AJK122" s="1"/>
      <c r="AJL122" s="1"/>
      <c r="AJM122" s="1"/>
      <c r="AJN122" s="1"/>
      <c r="AJO122" s="1"/>
      <c r="AJP122" s="1"/>
      <c r="AJQ122" s="1"/>
      <c r="AJR122" s="1"/>
      <c r="AJS122" s="1"/>
      <c r="AJT122" s="1"/>
      <c r="AJU122" s="1"/>
      <c r="AJV122" s="1"/>
      <c r="AJW122" s="1"/>
      <c r="AJX122" s="1"/>
      <c r="AJY122" s="1"/>
      <c r="AJZ122" s="1"/>
      <c r="AKA122" s="1"/>
      <c r="AKB122" s="1"/>
      <c r="AKC122" s="1"/>
    </row>
    <row r="123" spans="2:974" ht="30" customHeight="1">
      <c r="B123" s="30"/>
      <c r="C123" s="104"/>
      <c r="D123" s="371"/>
      <c r="E123" s="506" t="s">
        <v>1482</v>
      </c>
      <c r="F123" s="637" t="s">
        <v>1489</v>
      </c>
      <c r="G123" s="637"/>
      <c r="H123" s="637"/>
      <c r="I123" s="637"/>
      <c r="J123" s="637"/>
      <c r="K123" s="163"/>
      <c r="L123" s="163"/>
      <c r="M123" s="163"/>
      <c r="N123" s="163"/>
      <c r="R123" s="538" t="s">
        <v>2707</v>
      </c>
      <c r="AKD123"/>
      <c r="AKE123"/>
      <c r="AKF123"/>
      <c r="AKG123"/>
      <c r="AKH123"/>
      <c r="AKI123"/>
      <c r="AKJ123"/>
      <c r="AKK123"/>
      <c r="AKL123"/>
    </row>
    <row r="124" spans="2:974" ht="30" customHeight="1" thickBot="1">
      <c r="B124" s="30"/>
      <c r="C124" s="104"/>
      <c r="D124" s="372"/>
      <c r="E124" s="506" t="s">
        <v>107</v>
      </c>
      <c r="F124" s="637" t="s">
        <v>1483</v>
      </c>
      <c r="G124" s="637"/>
      <c r="H124" s="637"/>
      <c r="I124" s="637"/>
      <c r="J124" s="637"/>
      <c r="K124" s="163"/>
      <c r="L124" s="163"/>
      <c r="M124" s="163"/>
      <c r="N124" s="163"/>
      <c r="R124" s="537">
        <v>2900000</v>
      </c>
      <c r="AKD124"/>
      <c r="AKE124"/>
      <c r="AKF124"/>
      <c r="AKG124"/>
      <c r="AKH124"/>
      <c r="AKI124"/>
      <c r="AKJ124"/>
      <c r="AKK124"/>
      <c r="AKL124"/>
    </row>
    <row r="125" spans="2:974" s="70" customFormat="1" ht="30" customHeight="1">
      <c r="B125" s="1"/>
      <c r="C125" s="31"/>
      <c r="D125" s="373"/>
      <c r="E125" s="506" t="s">
        <v>107</v>
      </c>
      <c r="F125" s="631" t="s">
        <v>1483</v>
      </c>
      <c r="G125" s="631"/>
      <c r="H125" s="631"/>
      <c r="I125" s="631"/>
      <c r="J125" s="631"/>
      <c r="K125" s="163"/>
      <c r="L125" s="163"/>
      <c r="M125" s="163"/>
      <c r="N125" s="163"/>
      <c r="O125" s="163"/>
      <c r="P125" s="163"/>
      <c r="Q125" s="163"/>
      <c r="R125" s="675" t="s">
        <v>2705</v>
      </c>
      <c r="S125" s="163"/>
      <c r="T125" s="330"/>
      <c r="U125" s="330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  <c r="AZ125" s="163"/>
      <c r="BA125" s="163"/>
      <c r="BB125" s="163"/>
      <c r="BC125" s="163"/>
      <c r="BD125" s="163"/>
      <c r="BE125" s="163"/>
      <c r="BF125" s="163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  <c r="IW125" s="1"/>
      <c r="IX125" s="1"/>
      <c r="IY125" s="1"/>
      <c r="IZ125" s="1"/>
      <c r="JA125" s="1"/>
      <c r="JB125" s="1"/>
      <c r="JC125" s="1"/>
      <c r="JD125" s="1"/>
      <c r="JE125" s="1"/>
      <c r="JF125" s="1"/>
      <c r="JG125" s="1"/>
      <c r="JH125" s="1"/>
      <c r="JI125" s="1"/>
      <c r="JJ125" s="1"/>
      <c r="JK125" s="1"/>
      <c r="JL125" s="1"/>
      <c r="JM125" s="1"/>
      <c r="JN125" s="1"/>
      <c r="JO125" s="1"/>
      <c r="JP125" s="1"/>
      <c r="JQ125" s="1"/>
      <c r="JR125" s="1"/>
      <c r="JS125" s="1"/>
      <c r="JT125" s="1"/>
      <c r="JU125" s="1"/>
      <c r="JV125" s="1"/>
      <c r="JW125" s="1"/>
      <c r="JX125" s="1"/>
      <c r="JY125" s="1"/>
      <c r="JZ125" s="1"/>
      <c r="KA125" s="1"/>
      <c r="KB125" s="1"/>
      <c r="KC125" s="1"/>
      <c r="KD125" s="1"/>
      <c r="KE125" s="1"/>
      <c r="KF125" s="1"/>
      <c r="KG125" s="1"/>
      <c r="KH125" s="1"/>
      <c r="KI125" s="1"/>
      <c r="KJ125" s="1"/>
      <c r="KK125" s="1"/>
      <c r="KL125" s="1"/>
      <c r="KM125" s="1"/>
      <c r="KN125" s="1"/>
      <c r="KO125" s="1"/>
      <c r="KP125" s="1"/>
      <c r="KQ125" s="1"/>
      <c r="KR125" s="1"/>
      <c r="KS125" s="1"/>
      <c r="KT125" s="1"/>
      <c r="KU125" s="1"/>
      <c r="KV125" s="1"/>
      <c r="KW125" s="1"/>
      <c r="KX125" s="1"/>
      <c r="KY125" s="1"/>
      <c r="KZ125" s="1"/>
      <c r="LA125" s="1"/>
      <c r="LB125" s="1"/>
      <c r="LC125" s="1"/>
      <c r="LD125" s="1"/>
      <c r="LE125" s="1"/>
      <c r="LF125" s="1"/>
      <c r="LG125" s="1"/>
      <c r="LH125" s="1"/>
      <c r="LI125" s="1"/>
      <c r="LJ125" s="1"/>
      <c r="LK125" s="1"/>
      <c r="LL125" s="1"/>
      <c r="LM125" s="1"/>
      <c r="LN125" s="1"/>
      <c r="LO125" s="1"/>
      <c r="LP125" s="1"/>
      <c r="LQ125" s="1"/>
      <c r="LR125" s="1"/>
      <c r="LS125" s="1"/>
      <c r="LT125" s="1"/>
      <c r="LU125" s="1"/>
      <c r="LV125" s="1"/>
      <c r="LW125" s="1"/>
      <c r="LX125" s="1"/>
      <c r="LY125" s="1"/>
      <c r="LZ125" s="1"/>
      <c r="MA125" s="1"/>
      <c r="MB125" s="1"/>
      <c r="MC125" s="1"/>
      <c r="MD125" s="1"/>
      <c r="ME125" s="1"/>
      <c r="MF125" s="1"/>
      <c r="MG125" s="1"/>
      <c r="MH125" s="1"/>
      <c r="MI125" s="1"/>
      <c r="MJ125" s="1"/>
      <c r="MK125" s="1"/>
      <c r="ML125" s="1"/>
      <c r="MM125" s="1"/>
      <c r="MN125" s="1"/>
      <c r="MO125" s="1"/>
      <c r="MP125" s="1"/>
      <c r="MQ125" s="1"/>
      <c r="MR125" s="1"/>
      <c r="MS125" s="1"/>
      <c r="MT125" s="1"/>
      <c r="MU125" s="1"/>
      <c r="MV125" s="1"/>
      <c r="MW125" s="1"/>
      <c r="MX125" s="1"/>
      <c r="MY125" s="1"/>
      <c r="MZ125" s="1"/>
      <c r="NA125" s="1"/>
      <c r="NB125" s="1"/>
      <c r="NC125" s="1"/>
      <c r="ND125" s="1"/>
      <c r="NE125" s="1"/>
      <c r="NF125" s="1"/>
      <c r="NG125" s="1"/>
      <c r="NH125" s="1"/>
      <c r="NI125" s="1"/>
      <c r="NJ125" s="1"/>
      <c r="NK125" s="1"/>
      <c r="NL125" s="1"/>
      <c r="NM125" s="1"/>
      <c r="NN125" s="1"/>
      <c r="NO125" s="1"/>
      <c r="NP125" s="1"/>
      <c r="NQ125" s="1"/>
      <c r="NR125" s="1"/>
      <c r="NS125" s="1"/>
      <c r="NT125" s="1"/>
      <c r="NU125" s="1"/>
      <c r="NV125" s="1"/>
      <c r="NW125" s="1"/>
      <c r="NX125" s="1"/>
      <c r="NY125" s="1"/>
      <c r="NZ125" s="1"/>
      <c r="OA125" s="1"/>
      <c r="OB125" s="1"/>
      <c r="OC125" s="1"/>
      <c r="OD125" s="1"/>
      <c r="OE125" s="1"/>
      <c r="OF125" s="1"/>
      <c r="OG125" s="1"/>
      <c r="OH125" s="1"/>
      <c r="OI125" s="1"/>
      <c r="OJ125" s="1"/>
      <c r="OK125" s="1"/>
      <c r="OL125" s="1"/>
      <c r="OM125" s="1"/>
      <c r="ON125" s="1"/>
      <c r="OO125" s="1"/>
      <c r="OP125" s="1"/>
      <c r="OQ125" s="1"/>
      <c r="OR125" s="1"/>
      <c r="OS125" s="1"/>
      <c r="OT125" s="1"/>
      <c r="OU125" s="1"/>
      <c r="OV125" s="1"/>
      <c r="OW125" s="1"/>
      <c r="OX125" s="1"/>
      <c r="OY125" s="1"/>
      <c r="OZ125" s="1"/>
      <c r="PA125" s="1"/>
      <c r="PB125" s="1"/>
      <c r="PC125" s="1"/>
      <c r="PD125" s="1"/>
      <c r="PE125" s="1"/>
      <c r="PF125" s="1"/>
      <c r="PG125" s="1"/>
      <c r="PH125" s="1"/>
      <c r="PI125" s="1"/>
      <c r="PJ125" s="1"/>
      <c r="PK125" s="1"/>
      <c r="PL125" s="1"/>
      <c r="PM125" s="1"/>
      <c r="PN125" s="1"/>
      <c r="PO125" s="1"/>
      <c r="PP125" s="1"/>
      <c r="PQ125" s="1"/>
      <c r="PR125" s="1"/>
      <c r="PS125" s="1"/>
      <c r="PT125" s="1"/>
      <c r="PU125" s="1"/>
      <c r="PV125" s="1"/>
      <c r="PW125" s="1"/>
      <c r="PX125" s="1"/>
      <c r="PY125" s="1"/>
      <c r="PZ125" s="1"/>
      <c r="QA125" s="1"/>
      <c r="QB125" s="1"/>
      <c r="QC125" s="1"/>
      <c r="QD125" s="1"/>
      <c r="QE125" s="1"/>
      <c r="QF125" s="1"/>
      <c r="QG125" s="1"/>
      <c r="QH125" s="1"/>
      <c r="QI125" s="1"/>
      <c r="QJ125" s="1"/>
      <c r="QK125" s="1"/>
      <c r="QL125" s="1"/>
      <c r="QM125" s="1"/>
      <c r="QN125" s="1"/>
      <c r="QO125" s="1"/>
      <c r="QP125" s="1"/>
      <c r="QQ125" s="1"/>
      <c r="QR125" s="1"/>
      <c r="QS125" s="1"/>
      <c r="QT125" s="1"/>
      <c r="QU125" s="1"/>
      <c r="QV125" s="1"/>
      <c r="QW125" s="1"/>
      <c r="QX125" s="1"/>
      <c r="QY125" s="1"/>
      <c r="QZ125" s="1"/>
      <c r="RA125" s="1"/>
      <c r="RB125" s="1"/>
      <c r="RC125" s="1"/>
      <c r="RD125" s="1"/>
      <c r="RE125" s="1"/>
      <c r="RF125" s="1"/>
      <c r="RG125" s="1"/>
      <c r="RH125" s="1"/>
      <c r="RI125" s="1"/>
      <c r="RJ125" s="1"/>
      <c r="RK125" s="1"/>
      <c r="RL125" s="1"/>
      <c r="RM125" s="1"/>
      <c r="RN125" s="1"/>
      <c r="RO125" s="1"/>
      <c r="RP125" s="1"/>
      <c r="RQ125" s="1"/>
      <c r="RR125" s="1"/>
      <c r="RS125" s="1"/>
      <c r="RT125" s="1"/>
      <c r="RU125" s="1"/>
      <c r="RV125" s="1"/>
      <c r="RW125" s="1"/>
      <c r="RX125" s="1"/>
      <c r="RY125" s="1"/>
      <c r="RZ125" s="1"/>
      <c r="SA125" s="1"/>
      <c r="SB125" s="1"/>
      <c r="SC125" s="1"/>
      <c r="SD125" s="1"/>
      <c r="SE125" s="1"/>
      <c r="SF125" s="1"/>
      <c r="SG125" s="1"/>
      <c r="SH125" s="1"/>
      <c r="SI125" s="1"/>
      <c r="SJ125" s="1"/>
      <c r="SK125" s="1"/>
      <c r="SL125" s="1"/>
      <c r="SM125" s="1"/>
      <c r="SN125" s="1"/>
      <c r="SO125" s="1"/>
      <c r="SP125" s="1"/>
      <c r="SQ125" s="1"/>
      <c r="SR125" s="1"/>
      <c r="SS125" s="1"/>
      <c r="ST125" s="1"/>
      <c r="SU125" s="1"/>
      <c r="SV125" s="1"/>
      <c r="SW125" s="1"/>
      <c r="SX125" s="1"/>
      <c r="SY125" s="1"/>
      <c r="SZ125" s="1"/>
      <c r="TA125" s="1"/>
      <c r="TB125" s="1"/>
      <c r="TC125" s="1"/>
      <c r="TD125" s="1"/>
      <c r="TE125" s="1"/>
      <c r="TF125" s="1"/>
      <c r="TG125" s="1"/>
      <c r="TH125" s="1"/>
      <c r="TI125" s="1"/>
      <c r="TJ125" s="1"/>
      <c r="TK125" s="1"/>
      <c r="TL125" s="1"/>
      <c r="TM125" s="1"/>
      <c r="TN125" s="1"/>
      <c r="TO125" s="1"/>
      <c r="TP125" s="1"/>
      <c r="TQ125" s="1"/>
      <c r="TR125" s="1"/>
      <c r="TS125" s="1"/>
      <c r="TT125" s="1"/>
      <c r="TU125" s="1"/>
      <c r="TV125" s="1"/>
      <c r="TW125" s="1"/>
      <c r="TX125" s="1"/>
      <c r="TY125" s="1"/>
      <c r="TZ125" s="1"/>
      <c r="UA125" s="1"/>
      <c r="UB125" s="1"/>
      <c r="UC125" s="1"/>
      <c r="UD125" s="1"/>
      <c r="UE125" s="1"/>
      <c r="UF125" s="1"/>
      <c r="UG125" s="1"/>
      <c r="UH125" s="1"/>
      <c r="UI125" s="1"/>
      <c r="UJ125" s="1"/>
      <c r="UK125" s="1"/>
      <c r="UL125" s="1"/>
      <c r="UM125" s="1"/>
      <c r="UN125" s="1"/>
      <c r="UO125" s="1"/>
      <c r="UP125" s="1"/>
      <c r="UQ125" s="1"/>
      <c r="UR125" s="1"/>
      <c r="US125" s="1"/>
      <c r="UT125" s="1"/>
      <c r="UU125" s="1"/>
      <c r="UV125" s="1"/>
      <c r="UW125" s="1"/>
      <c r="UX125" s="1"/>
      <c r="UY125" s="1"/>
      <c r="UZ125" s="1"/>
      <c r="VA125" s="1"/>
      <c r="VB125" s="1"/>
      <c r="VC125" s="1"/>
      <c r="VD125" s="1"/>
      <c r="VE125" s="1"/>
      <c r="VF125" s="1"/>
      <c r="VG125" s="1"/>
      <c r="VH125" s="1"/>
      <c r="VI125" s="1"/>
      <c r="VJ125" s="1"/>
      <c r="VK125" s="1"/>
      <c r="VL125" s="1"/>
      <c r="VM125" s="1"/>
      <c r="VN125" s="1"/>
      <c r="VO125" s="1"/>
      <c r="VP125" s="1"/>
      <c r="VQ125" s="1"/>
      <c r="VR125" s="1"/>
      <c r="VS125" s="1"/>
      <c r="VT125" s="1"/>
      <c r="VU125" s="1"/>
      <c r="VV125" s="1"/>
      <c r="VW125" s="1"/>
      <c r="VX125" s="1"/>
      <c r="VY125" s="1"/>
      <c r="VZ125" s="1"/>
      <c r="WA125" s="1"/>
      <c r="WB125" s="1"/>
      <c r="WC125" s="1"/>
      <c r="WD125" s="1"/>
      <c r="WE125" s="1"/>
      <c r="WF125" s="1"/>
      <c r="WG125" s="1"/>
      <c r="WH125" s="1"/>
      <c r="WI125" s="1"/>
      <c r="WJ125" s="1"/>
      <c r="WK125" s="1"/>
      <c r="WL125" s="1"/>
      <c r="WM125" s="1"/>
      <c r="WN125" s="1"/>
      <c r="WO125" s="1"/>
      <c r="WP125" s="1"/>
      <c r="WQ125" s="1"/>
      <c r="WR125" s="1"/>
      <c r="WS125" s="1"/>
      <c r="WT125" s="1"/>
      <c r="WU125" s="1"/>
      <c r="WV125" s="1"/>
      <c r="WW125" s="1"/>
      <c r="WX125" s="1"/>
      <c r="WY125" s="1"/>
      <c r="WZ125" s="1"/>
      <c r="XA125" s="1"/>
      <c r="XB125" s="1"/>
      <c r="XC125" s="1"/>
      <c r="XD125" s="1"/>
      <c r="XE125" s="1"/>
      <c r="XF125" s="1"/>
      <c r="XG125" s="1"/>
      <c r="XH125" s="1"/>
      <c r="XI125" s="1"/>
      <c r="XJ125" s="1"/>
      <c r="XK125" s="1"/>
      <c r="XL125" s="1"/>
      <c r="XM125" s="1"/>
      <c r="XN125" s="1"/>
      <c r="XO125" s="1"/>
      <c r="XP125" s="1"/>
      <c r="XQ125" s="1"/>
      <c r="XR125" s="1"/>
      <c r="XS125" s="1"/>
      <c r="XT125" s="1"/>
      <c r="XU125" s="1"/>
      <c r="XV125" s="1"/>
      <c r="XW125" s="1"/>
      <c r="XX125" s="1"/>
      <c r="XY125" s="1"/>
      <c r="XZ125" s="1"/>
      <c r="YA125" s="1"/>
      <c r="YB125" s="1"/>
      <c r="YC125" s="1"/>
      <c r="YD125" s="1"/>
      <c r="YE125" s="1"/>
      <c r="YF125" s="1"/>
      <c r="YG125" s="1"/>
      <c r="YH125" s="1"/>
      <c r="YI125" s="1"/>
      <c r="YJ125" s="1"/>
      <c r="YK125" s="1"/>
      <c r="YL125" s="1"/>
      <c r="YM125" s="1"/>
      <c r="YN125" s="1"/>
      <c r="YO125" s="1"/>
      <c r="YP125" s="1"/>
      <c r="YQ125" s="1"/>
      <c r="YR125" s="1"/>
      <c r="YS125" s="1"/>
      <c r="YT125" s="1"/>
      <c r="YU125" s="1"/>
      <c r="YV125" s="1"/>
      <c r="YW125" s="1"/>
      <c r="YX125" s="1"/>
      <c r="YY125" s="1"/>
      <c r="YZ125" s="1"/>
      <c r="ZA125" s="1"/>
      <c r="ZB125" s="1"/>
      <c r="ZC125" s="1"/>
      <c r="ZD125" s="1"/>
      <c r="ZE125" s="1"/>
      <c r="ZF125" s="1"/>
      <c r="ZG125" s="1"/>
      <c r="ZH125" s="1"/>
      <c r="ZI125" s="1"/>
      <c r="ZJ125" s="1"/>
      <c r="ZK125" s="1"/>
      <c r="ZL125" s="1"/>
      <c r="ZM125" s="1"/>
      <c r="ZN125" s="1"/>
      <c r="ZO125" s="1"/>
      <c r="ZP125" s="1"/>
      <c r="ZQ125" s="1"/>
      <c r="ZR125" s="1"/>
      <c r="ZS125" s="1"/>
      <c r="ZT125" s="1"/>
      <c r="ZU125" s="1"/>
      <c r="ZV125" s="1"/>
      <c r="ZW125" s="1"/>
      <c r="ZX125" s="1"/>
      <c r="ZY125" s="1"/>
      <c r="ZZ125" s="1"/>
      <c r="AAA125" s="1"/>
      <c r="AAB125" s="1"/>
      <c r="AAC125" s="1"/>
      <c r="AAD125" s="1"/>
      <c r="AAE125" s="1"/>
      <c r="AAF125" s="1"/>
      <c r="AAG125" s="1"/>
      <c r="AAH125" s="1"/>
      <c r="AAI125" s="1"/>
      <c r="AAJ125" s="1"/>
      <c r="AAK125" s="1"/>
      <c r="AAL125" s="1"/>
      <c r="AAM125" s="1"/>
      <c r="AAN125" s="1"/>
      <c r="AAO125" s="1"/>
      <c r="AAP125" s="1"/>
      <c r="AAQ125" s="1"/>
      <c r="AAR125" s="1"/>
      <c r="AAS125" s="1"/>
      <c r="AAT125" s="1"/>
      <c r="AAU125" s="1"/>
      <c r="AAV125" s="1"/>
      <c r="AAW125" s="1"/>
      <c r="AAX125" s="1"/>
      <c r="AAY125" s="1"/>
      <c r="AAZ125" s="1"/>
      <c r="ABA125" s="1"/>
      <c r="ABB125" s="1"/>
      <c r="ABC125" s="1"/>
      <c r="ABD125" s="1"/>
      <c r="ABE125" s="1"/>
      <c r="ABF125" s="1"/>
      <c r="ABG125" s="1"/>
      <c r="ABH125" s="1"/>
      <c r="ABI125" s="1"/>
      <c r="ABJ125" s="1"/>
      <c r="ABK125" s="1"/>
      <c r="ABL125" s="1"/>
      <c r="ABM125" s="1"/>
      <c r="ABN125" s="1"/>
      <c r="ABO125" s="1"/>
      <c r="ABP125" s="1"/>
      <c r="ABQ125" s="1"/>
      <c r="ABR125" s="1"/>
      <c r="ABS125" s="1"/>
      <c r="ABT125" s="1"/>
      <c r="ABU125" s="1"/>
      <c r="ABV125" s="1"/>
      <c r="ABW125" s="1"/>
      <c r="ABX125" s="1"/>
      <c r="ABY125" s="1"/>
      <c r="ABZ125" s="1"/>
      <c r="ACA125" s="1"/>
      <c r="ACB125" s="1"/>
      <c r="ACC125" s="1"/>
      <c r="ACD125" s="1"/>
      <c r="ACE125" s="1"/>
      <c r="ACF125" s="1"/>
      <c r="ACG125" s="1"/>
      <c r="ACH125" s="1"/>
      <c r="ACI125" s="1"/>
      <c r="ACJ125" s="1"/>
      <c r="ACK125" s="1"/>
      <c r="ACL125" s="1"/>
      <c r="ACM125" s="1"/>
      <c r="ACN125" s="1"/>
      <c r="ACO125" s="1"/>
      <c r="ACP125" s="1"/>
      <c r="ACQ125" s="1"/>
      <c r="ACR125" s="1"/>
      <c r="ACS125" s="1"/>
      <c r="ACT125" s="1"/>
      <c r="ACU125" s="1"/>
      <c r="ACV125" s="1"/>
      <c r="ACW125" s="1"/>
      <c r="ACX125" s="1"/>
      <c r="ACY125" s="1"/>
      <c r="ACZ125" s="1"/>
      <c r="ADA125" s="1"/>
      <c r="ADB125" s="1"/>
      <c r="ADC125" s="1"/>
      <c r="ADD125" s="1"/>
      <c r="ADE125" s="1"/>
      <c r="ADF125" s="1"/>
      <c r="ADG125" s="1"/>
      <c r="ADH125" s="1"/>
      <c r="ADI125" s="1"/>
      <c r="ADJ125" s="1"/>
      <c r="ADK125" s="1"/>
      <c r="ADL125" s="1"/>
      <c r="ADM125" s="1"/>
      <c r="ADN125" s="1"/>
      <c r="ADO125" s="1"/>
      <c r="ADP125" s="1"/>
      <c r="ADQ125" s="1"/>
      <c r="ADR125" s="1"/>
      <c r="ADS125" s="1"/>
      <c r="ADT125" s="1"/>
      <c r="ADU125" s="1"/>
      <c r="ADV125" s="1"/>
      <c r="ADW125" s="1"/>
      <c r="ADX125" s="1"/>
      <c r="ADY125" s="1"/>
      <c r="ADZ125" s="1"/>
      <c r="AEA125" s="1"/>
      <c r="AEB125" s="1"/>
      <c r="AEC125" s="1"/>
      <c r="AED125" s="1"/>
      <c r="AEE125" s="1"/>
      <c r="AEF125" s="1"/>
      <c r="AEG125" s="1"/>
      <c r="AEH125" s="1"/>
      <c r="AEI125" s="1"/>
      <c r="AEJ125" s="1"/>
      <c r="AEK125" s="1"/>
      <c r="AEL125" s="1"/>
      <c r="AEM125" s="1"/>
      <c r="AEN125" s="1"/>
      <c r="AEO125" s="1"/>
      <c r="AEP125" s="1"/>
      <c r="AEQ125" s="1"/>
      <c r="AER125" s="1"/>
      <c r="AES125" s="1"/>
      <c r="AET125" s="1"/>
      <c r="AEU125" s="1"/>
      <c r="AEV125" s="1"/>
      <c r="AEW125" s="1"/>
      <c r="AEX125" s="1"/>
      <c r="AEY125" s="1"/>
      <c r="AEZ125" s="1"/>
      <c r="AFA125" s="1"/>
      <c r="AFB125" s="1"/>
      <c r="AFC125" s="1"/>
      <c r="AFD125" s="1"/>
      <c r="AFE125" s="1"/>
      <c r="AFF125" s="1"/>
      <c r="AFG125" s="1"/>
      <c r="AFH125" s="1"/>
      <c r="AFI125" s="1"/>
      <c r="AFJ125" s="1"/>
      <c r="AFK125" s="1"/>
      <c r="AFL125" s="1"/>
      <c r="AFM125" s="1"/>
      <c r="AFN125" s="1"/>
      <c r="AFO125" s="1"/>
      <c r="AFP125" s="1"/>
      <c r="AFQ125" s="1"/>
      <c r="AFR125" s="1"/>
      <c r="AFS125" s="1"/>
      <c r="AFT125" s="1"/>
      <c r="AFU125" s="1"/>
      <c r="AFV125" s="1"/>
      <c r="AFW125" s="1"/>
      <c r="AFX125" s="1"/>
      <c r="AFY125" s="1"/>
      <c r="AFZ125" s="1"/>
      <c r="AGA125" s="1"/>
      <c r="AGB125" s="1"/>
      <c r="AGC125" s="1"/>
      <c r="AGD125" s="1"/>
      <c r="AGE125" s="1"/>
      <c r="AGF125" s="1"/>
      <c r="AGG125" s="1"/>
      <c r="AGH125" s="1"/>
      <c r="AGI125" s="1"/>
      <c r="AGJ125" s="1"/>
      <c r="AGK125" s="1"/>
      <c r="AGL125" s="1"/>
      <c r="AGM125" s="1"/>
      <c r="AGN125" s="1"/>
      <c r="AGO125" s="1"/>
      <c r="AGP125" s="1"/>
      <c r="AGQ125" s="1"/>
      <c r="AGR125" s="1"/>
      <c r="AGS125" s="1"/>
      <c r="AGT125" s="1"/>
      <c r="AGU125" s="1"/>
      <c r="AGV125" s="1"/>
      <c r="AGW125" s="1"/>
      <c r="AGX125" s="1"/>
      <c r="AGY125" s="1"/>
      <c r="AGZ125" s="1"/>
      <c r="AHA125" s="1"/>
      <c r="AHB125" s="1"/>
      <c r="AHC125" s="1"/>
      <c r="AHD125" s="1"/>
      <c r="AHE125" s="1"/>
      <c r="AHF125" s="1"/>
      <c r="AHG125" s="1"/>
      <c r="AHH125" s="1"/>
      <c r="AHI125" s="1"/>
      <c r="AHJ125" s="1"/>
      <c r="AHK125" s="1"/>
      <c r="AHL125" s="1"/>
      <c r="AHM125" s="1"/>
      <c r="AHN125" s="1"/>
      <c r="AHO125" s="1"/>
      <c r="AHP125" s="1"/>
      <c r="AHQ125" s="1"/>
      <c r="AHR125" s="1"/>
      <c r="AHS125" s="1"/>
      <c r="AHT125" s="1"/>
      <c r="AHU125" s="1"/>
      <c r="AHV125" s="1"/>
      <c r="AHW125" s="1"/>
      <c r="AHX125" s="1"/>
      <c r="AHY125" s="1"/>
      <c r="AHZ125" s="1"/>
      <c r="AIA125" s="1"/>
      <c r="AIB125" s="1"/>
      <c r="AIC125" s="1"/>
      <c r="AID125" s="1"/>
      <c r="AIE125" s="1"/>
      <c r="AIF125" s="1"/>
      <c r="AIG125" s="1"/>
      <c r="AIH125" s="1"/>
      <c r="AII125" s="1"/>
      <c r="AIJ125" s="1"/>
      <c r="AIK125" s="1"/>
      <c r="AIL125" s="1"/>
      <c r="AIM125" s="1"/>
      <c r="AIN125" s="1"/>
      <c r="AIO125" s="1"/>
      <c r="AIP125" s="1"/>
      <c r="AIQ125" s="1"/>
      <c r="AIR125" s="1"/>
      <c r="AIS125" s="1"/>
      <c r="AIT125" s="1"/>
      <c r="AIU125" s="1"/>
      <c r="AIV125" s="1"/>
      <c r="AIW125" s="1"/>
      <c r="AIX125" s="1"/>
      <c r="AIY125" s="1"/>
      <c r="AIZ125" s="1"/>
      <c r="AJA125" s="1"/>
      <c r="AJB125" s="1"/>
      <c r="AJC125" s="1"/>
      <c r="AJD125" s="1"/>
      <c r="AJE125" s="1"/>
      <c r="AJF125" s="1"/>
      <c r="AJG125" s="1"/>
      <c r="AJH125" s="1"/>
      <c r="AJI125" s="1"/>
      <c r="AJJ125" s="1"/>
      <c r="AJK125" s="1"/>
      <c r="AJL125" s="1"/>
      <c r="AJM125" s="1"/>
      <c r="AJN125" s="1"/>
      <c r="AJO125" s="1"/>
      <c r="AJP125" s="1"/>
      <c r="AJQ125" s="1"/>
      <c r="AJR125" s="1"/>
      <c r="AJS125" s="1"/>
      <c r="AJT125" s="1"/>
      <c r="AJU125" s="1"/>
      <c r="AJV125" s="1"/>
      <c r="AJW125" s="1"/>
      <c r="AJX125" s="1"/>
      <c r="AJY125" s="1"/>
      <c r="AJZ125" s="1"/>
      <c r="AKA125" s="1"/>
      <c r="AKB125" s="1"/>
      <c r="AKC125" s="1"/>
    </row>
    <row r="126" spans="2:974" s="70" customFormat="1" ht="30" customHeight="1">
      <c r="B126" s="1"/>
      <c r="C126" s="123"/>
      <c r="D126" s="374"/>
      <c r="E126" s="506" t="s">
        <v>135</v>
      </c>
      <c r="F126" s="631" t="s">
        <v>136</v>
      </c>
      <c r="G126" s="631"/>
      <c r="H126" s="631"/>
      <c r="I126" s="631"/>
      <c r="J126" s="631"/>
      <c r="K126" s="163"/>
      <c r="L126" s="163"/>
      <c r="M126" s="163"/>
      <c r="N126" s="163"/>
      <c r="O126" s="163"/>
      <c r="P126" s="163"/>
      <c r="Q126" s="163"/>
      <c r="R126" s="674"/>
      <c r="S126" s="163"/>
      <c r="T126" s="330"/>
      <c r="U126" s="330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63"/>
      <c r="AP126" s="163"/>
      <c r="AQ126" s="163"/>
      <c r="AR126" s="163"/>
      <c r="AS126" s="163"/>
      <c r="AT126" s="163"/>
      <c r="AU126" s="163"/>
      <c r="AV126" s="163"/>
      <c r="AW126" s="163"/>
      <c r="AX126" s="163"/>
      <c r="AY126" s="163"/>
      <c r="AZ126" s="163"/>
      <c r="BA126" s="163"/>
      <c r="BB126" s="163"/>
      <c r="BC126" s="163"/>
      <c r="BD126" s="163"/>
      <c r="BE126" s="163"/>
      <c r="BF126" s="163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  <c r="IW126" s="1"/>
      <c r="IX126" s="1"/>
      <c r="IY126" s="1"/>
      <c r="IZ126" s="1"/>
      <c r="JA126" s="1"/>
      <c r="JB126" s="1"/>
      <c r="JC126" s="1"/>
      <c r="JD126" s="1"/>
      <c r="JE126" s="1"/>
      <c r="JF126" s="1"/>
      <c r="JG126" s="1"/>
      <c r="JH126" s="1"/>
      <c r="JI126" s="1"/>
      <c r="JJ126" s="1"/>
      <c r="JK126" s="1"/>
      <c r="JL126" s="1"/>
      <c r="JM126" s="1"/>
      <c r="JN126" s="1"/>
      <c r="JO126" s="1"/>
      <c r="JP126" s="1"/>
      <c r="JQ126" s="1"/>
      <c r="JR126" s="1"/>
      <c r="JS126" s="1"/>
      <c r="JT126" s="1"/>
      <c r="JU126" s="1"/>
      <c r="JV126" s="1"/>
      <c r="JW126" s="1"/>
      <c r="JX126" s="1"/>
      <c r="JY126" s="1"/>
      <c r="JZ126" s="1"/>
      <c r="KA126" s="1"/>
      <c r="KB126" s="1"/>
      <c r="KC126" s="1"/>
      <c r="KD126" s="1"/>
      <c r="KE126" s="1"/>
      <c r="KF126" s="1"/>
      <c r="KG126" s="1"/>
      <c r="KH126" s="1"/>
      <c r="KI126" s="1"/>
      <c r="KJ126" s="1"/>
      <c r="KK126" s="1"/>
      <c r="KL126" s="1"/>
      <c r="KM126" s="1"/>
      <c r="KN126" s="1"/>
      <c r="KO126" s="1"/>
      <c r="KP126" s="1"/>
      <c r="KQ126" s="1"/>
      <c r="KR126" s="1"/>
      <c r="KS126" s="1"/>
      <c r="KT126" s="1"/>
      <c r="KU126" s="1"/>
      <c r="KV126" s="1"/>
      <c r="KW126" s="1"/>
      <c r="KX126" s="1"/>
      <c r="KY126" s="1"/>
      <c r="KZ126" s="1"/>
      <c r="LA126" s="1"/>
      <c r="LB126" s="1"/>
      <c r="LC126" s="1"/>
      <c r="LD126" s="1"/>
      <c r="LE126" s="1"/>
      <c r="LF126" s="1"/>
      <c r="LG126" s="1"/>
      <c r="LH126" s="1"/>
      <c r="LI126" s="1"/>
      <c r="LJ126" s="1"/>
      <c r="LK126" s="1"/>
      <c r="LL126" s="1"/>
      <c r="LM126" s="1"/>
      <c r="LN126" s="1"/>
      <c r="LO126" s="1"/>
      <c r="LP126" s="1"/>
      <c r="LQ126" s="1"/>
      <c r="LR126" s="1"/>
      <c r="LS126" s="1"/>
      <c r="LT126" s="1"/>
      <c r="LU126" s="1"/>
      <c r="LV126" s="1"/>
      <c r="LW126" s="1"/>
      <c r="LX126" s="1"/>
      <c r="LY126" s="1"/>
      <c r="LZ126" s="1"/>
      <c r="MA126" s="1"/>
      <c r="MB126" s="1"/>
      <c r="MC126" s="1"/>
      <c r="MD126" s="1"/>
      <c r="ME126" s="1"/>
      <c r="MF126" s="1"/>
      <c r="MG126" s="1"/>
      <c r="MH126" s="1"/>
      <c r="MI126" s="1"/>
      <c r="MJ126" s="1"/>
      <c r="MK126" s="1"/>
      <c r="ML126" s="1"/>
      <c r="MM126" s="1"/>
      <c r="MN126" s="1"/>
      <c r="MO126" s="1"/>
      <c r="MP126" s="1"/>
      <c r="MQ126" s="1"/>
      <c r="MR126" s="1"/>
      <c r="MS126" s="1"/>
      <c r="MT126" s="1"/>
      <c r="MU126" s="1"/>
      <c r="MV126" s="1"/>
      <c r="MW126" s="1"/>
      <c r="MX126" s="1"/>
      <c r="MY126" s="1"/>
      <c r="MZ126" s="1"/>
      <c r="NA126" s="1"/>
      <c r="NB126" s="1"/>
      <c r="NC126" s="1"/>
      <c r="ND126" s="1"/>
      <c r="NE126" s="1"/>
      <c r="NF126" s="1"/>
      <c r="NG126" s="1"/>
      <c r="NH126" s="1"/>
      <c r="NI126" s="1"/>
      <c r="NJ126" s="1"/>
      <c r="NK126" s="1"/>
      <c r="NL126" s="1"/>
      <c r="NM126" s="1"/>
      <c r="NN126" s="1"/>
      <c r="NO126" s="1"/>
      <c r="NP126" s="1"/>
      <c r="NQ126" s="1"/>
      <c r="NR126" s="1"/>
      <c r="NS126" s="1"/>
      <c r="NT126" s="1"/>
      <c r="NU126" s="1"/>
      <c r="NV126" s="1"/>
      <c r="NW126" s="1"/>
      <c r="NX126" s="1"/>
      <c r="NY126" s="1"/>
      <c r="NZ126" s="1"/>
      <c r="OA126" s="1"/>
      <c r="OB126" s="1"/>
      <c r="OC126" s="1"/>
      <c r="OD126" s="1"/>
      <c r="OE126" s="1"/>
      <c r="OF126" s="1"/>
      <c r="OG126" s="1"/>
      <c r="OH126" s="1"/>
      <c r="OI126" s="1"/>
      <c r="OJ126" s="1"/>
      <c r="OK126" s="1"/>
      <c r="OL126" s="1"/>
      <c r="OM126" s="1"/>
      <c r="ON126" s="1"/>
      <c r="OO126" s="1"/>
      <c r="OP126" s="1"/>
      <c r="OQ126" s="1"/>
      <c r="OR126" s="1"/>
      <c r="OS126" s="1"/>
      <c r="OT126" s="1"/>
      <c r="OU126" s="1"/>
      <c r="OV126" s="1"/>
      <c r="OW126" s="1"/>
      <c r="OX126" s="1"/>
      <c r="OY126" s="1"/>
      <c r="OZ126" s="1"/>
      <c r="PA126" s="1"/>
      <c r="PB126" s="1"/>
      <c r="PC126" s="1"/>
      <c r="PD126" s="1"/>
      <c r="PE126" s="1"/>
      <c r="PF126" s="1"/>
      <c r="PG126" s="1"/>
      <c r="PH126" s="1"/>
      <c r="PI126" s="1"/>
      <c r="PJ126" s="1"/>
      <c r="PK126" s="1"/>
      <c r="PL126" s="1"/>
      <c r="PM126" s="1"/>
      <c r="PN126" s="1"/>
      <c r="PO126" s="1"/>
      <c r="PP126" s="1"/>
      <c r="PQ126" s="1"/>
      <c r="PR126" s="1"/>
      <c r="PS126" s="1"/>
      <c r="PT126" s="1"/>
      <c r="PU126" s="1"/>
      <c r="PV126" s="1"/>
      <c r="PW126" s="1"/>
      <c r="PX126" s="1"/>
      <c r="PY126" s="1"/>
      <c r="PZ126" s="1"/>
      <c r="QA126" s="1"/>
      <c r="QB126" s="1"/>
      <c r="QC126" s="1"/>
      <c r="QD126" s="1"/>
      <c r="QE126" s="1"/>
      <c r="QF126" s="1"/>
      <c r="QG126" s="1"/>
      <c r="QH126" s="1"/>
      <c r="QI126" s="1"/>
      <c r="QJ126" s="1"/>
      <c r="QK126" s="1"/>
      <c r="QL126" s="1"/>
      <c r="QM126" s="1"/>
      <c r="QN126" s="1"/>
      <c r="QO126" s="1"/>
      <c r="QP126" s="1"/>
      <c r="QQ126" s="1"/>
      <c r="QR126" s="1"/>
      <c r="QS126" s="1"/>
      <c r="QT126" s="1"/>
      <c r="QU126" s="1"/>
      <c r="QV126" s="1"/>
      <c r="QW126" s="1"/>
      <c r="QX126" s="1"/>
      <c r="QY126" s="1"/>
      <c r="QZ126" s="1"/>
      <c r="RA126" s="1"/>
      <c r="RB126" s="1"/>
      <c r="RC126" s="1"/>
      <c r="RD126" s="1"/>
      <c r="RE126" s="1"/>
      <c r="RF126" s="1"/>
      <c r="RG126" s="1"/>
      <c r="RH126" s="1"/>
      <c r="RI126" s="1"/>
      <c r="RJ126" s="1"/>
      <c r="RK126" s="1"/>
      <c r="RL126" s="1"/>
      <c r="RM126" s="1"/>
      <c r="RN126" s="1"/>
      <c r="RO126" s="1"/>
      <c r="RP126" s="1"/>
      <c r="RQ126" s="1"/>
      <c r="RR126" s="1"/>
      <c r="RS126" s="1"/>
      <c r="RT126" s="1"/>
      <c r="RU126" s="1"/>
      <c r="RV126" s="1"/>
      <c r="RW126" s="1"/>
      <c r="RX126" s="1"/>
      <c r="RY126" s="1"/>
      <c r="RZ126" s="1"/>
      <c r="SA126" s="1"/>
      <c r="SB126" s="1"/>
      <c r="SC126" s="1"/>
      <c r="SD126" s="1"/>
      <c r="SE126" s="1"/>
      <c r="SF126" s="1"/>
      <c r="SG126" s="1"/>
      <c r="SH126" s="1"/>
      <c r="SI126" s="1"/>
      <c r="SJ126" s="1"/>
      <c r="SK126" s="1"/>
      <c r="SL126" s="1"/>
      <c r="SM126" s="1"/>
      <c r="SN126" s="1"/>
      <c r="SO126" s="1"/>
      <c r="SP126" s="1"/>
      <c r="SQ126" s="1"/>
      <c r="SR126" s="1"/>
      <c r="SS126" s="1"/>
      <c r="ST126" s="1"/>
      <c r="SU126" s="1"/>
      <c r="SV126" s="1"/>
      <c r="SW126" s="1"/>
      <c r="SX126" s="1"/>
      <c r="SY126" s="1"/>
      <c r="SZ126" s="1"/>
      <c r="TA126" s="1"/>
      <c r="TB126" s="1"/>
      <c r="TC126" s="1"/>
      <c r="TD126" s="1"/>
      <c r="TE126" s="1"/>
      <c r="TF126" s="1"/>
      <c r="TG126" s="1"/>
      <c r="TH126" s="1"/>
      <c r="TI126" s="1"/>
      <c r="TJ126" s="1"/>
      <c r="TK126" s="1"/>
      <c r="TL126" s="1"/>
      <c r="TM126" s="1"/>
      <c r="TN126" s="1"/>
      <c r="TO126" s="1"/>
      <c r="TP126" s="1"/>
      <c r="TQ126" s="1"/>
      <c r="TR126" s="1"/>
      <c r="TS126" s="1"/>
      <c r="TT126" s="1"/>
      <c r="TU126" s="1"/>
      <c r="TV126" s="1"/>
      <c r="TW126" s="1"/>
      <c r="TX126" s="1"/>
      <c r="TY126" s="1"/>
      <c r="TZ126" s="1"/>
      <c r="UA126" s="1"/>
      <c r="UB126" s="1"/>
      <c r="UC126" s="1"/>
      <c r="UD126" s="1"/>
      <c r="UE126" s="1"/>
      <c r="UF126" s="1"/>
      <c r="UG126" s="1"/>
      <c r="UH126" s="1"/>
      <c r="UI126" s="1"/>
      <c r="UJ126" s="1"/>
      <c r="UK126" s="1"/>
      <c r="UL126" s="1"/>
      <c r="UM126" s="1"/>
      <c r="UN126" s="1"/>
      <c r="UO126" s="1"/>
      <c r="UP126" s="1"/>
      <c r="UQ126" s="1"/>
      <c r="UR126" s="1"/>
      <c r="US126" s="1"/>
      <c r="UT126" s="1"/>
      <c r="UU126" s="1"/>
      <c r="UV126" s="1"/>
      <c r="UW126" s="1"/>
      <c r="UX126" s="1"/>
      <c r="UY126" s="1"/>
      <c r="UZ126" s="1"/>
      <c r="VA126" s="1"/>
      <c r="VB126" s="1"/>
      <c r="VC126" s="1"/>
      <c r="VD126" s="1"/>
      <c r="VE126" s="1"/>
      <c r="VF126" s="1"/>
      <c r="VG126" s="1"/>
      <c r="VH126" s="1"/>
      <c r="VI126" s="1"/>
      <c r="VJ126" s="1"/>
      <c r="VK126" s="1"/>
      <c r="VL126" s="1"/>
      <c r="VM126" s="1"/>
      <c r="VN126" s="1"/>
      <c r="VO126" s="1"/>
      <c r="VP126" s="1"/>
      <c r="VQ126" s="1"/>
      <c r="VR126" s="1"/>
      <c r="VS126" s="1"/>
      <c r="VT126" s="1"/>
      <c r="VU126" s="1"/>
      <c r="VV126" s="1"/>
      <c r="VW126" s="1"/>
      <c r="VX126" s="1"/>
      <c r="VY126" s="1"/>
      <c r="VZ126" s="1"/>
      <c r="WA126" s="1"/>
      <c r="WB126" s="1"/>
      <c r="WC126" s="1"/>
      <c r="WD126" s="1"/>
      <c r="WE126" s="1"/>
      <c r="WF126" s="1"/>
      <c r="WG126" s="1"/>
      <c r="WH126" s="1"/>
      <c r="WI126" s="1"/>
      <c r="WJ126" s="1"/>
      <c r="WK126" s="1"/>
      <c r="WL126" s="1"/>
      <c r="WM126" s="1"/>
      <c r="WN126" s="1"/>
      <c r="WO126" s="1"/>
      <c r="WP126" s="1"/>
      <c r="WQ126" s="1"/>
      <c r="WR126" s="1"/>
      <c r="WS126" s="1"/>
      <c r="WT126" s="1"/>
      <c r="WU126" s="1"/>
      <c r="WV126" s="1"/>
      <c r="WW126" s="1"/>
      <c r="WX126" s="1"/>
      <c r="WY126" s="1"/>
      <c r="WZ126" s="1"/>
      <c r="XA126" s="1"/>
      <c r="XB126" s="1"/>
      <c r="XC126" s="1"/>
      <c r="XD126" s="1"/>
      <c r="XE126" s="1"/>
      <c r="XF126" s="1"/>
      <c r="XG126" s="1"/>
      <c r="XH126" s="1"/>
      <c r="XI126" s="1"/>
      <c r="XJ126" s="1"/>
      <c r="XK126" s="1"/>
      <c r="XL126" s="1"/>
      <c r="XM126" s="1"/>
      <c r="XN126" s="1"/>
      <c r="XO126" s="1"/>
      <c r="XP126" s="1"/>
      <c r="XQ126" s="1"/>
      <c r="XR126" s="1"/>
      <c r="XS126" s="1"/>
      <c r="XT126" s="1"/>
      <c r="XU126" s="1"/>
      <c r="XV126" s="1"/>
      <c r="XW126" s="1"/>
      <c r="XX126" s="1"/>
      <c r="XY126" s="1"/>
      <c r="XZ126" s="1"/>
      <c r="YA126" s="1"/>
      <c r="YB126" s="1"/>
      <c r="YC126" s="1"/>
      <c r="YD126" s="1"/>
      <c r="YE126" s="1"/>
      <c r="YF126" s="1"/>
      <c r="YG126" s="1"/>
      <c r="YH126" s="1"/>
      <c r="YI126" s="1"/>
      <c r="YJ126" s="1"/>
      <c r="YK126" s="1"/>
      <c r="YL126" s="1"/>
      <c r="YM126" s="1"/>
      <c r="YN126" s="1"/>
      <c r="YO126" s="1"/>
      <c r="YP126" s="1"/>
      <c r="YQ126" s="1"/>
      <c r="YR126" s="1"/>
      <c r="YS126" s="1"/>
      <c r="YT126" s="1"/>
      <c r="YU126" s="1"/>
      <c r="YV126" s="1"/>
      <c r="YW126" s="1"/>
      <c r="YX126" s="1"/>
      <c r="YY126" s="1"/>
      <c r="YZ126" s="1"/>
      <c r="ZA126" s="1"/>
      <c r="ZB126" s="1"/>
      <c r="ZC126" s="1"/>
      <c r="ZD126" s="1"/>
      <c r="ZE126" s="1"/>
      <c r="ZF126" s="1"/>
      <c r="ZG126" s="1"/>
      <c r="ZH126" s="1"/>
      <c r="ZI126" s="1"/>
      <c r="ZJ126" s="1"/>
      <c r="ZK126" s="1"/>
      <c r="ZL126" s="1"/>
      <c r="ZM126" s="1"/>
      <c r="ZN126" s="1"/>
      <c r="ZO126" s="1"/>
      <c r="ZP126" s="1"/>
      <c r="ZQ126" s="1"/>
      <c r="ZR126" s="1"/>
      <c r="ZS126" s="1"/>
      <c r="ZT126" s="1"/>
      <c r="ZU126" s="1"/>
      <c r="ZV126" s="1"/>
      <c r="ZW126" s="1"/>
      <c r="ZX126" s="1"/>
      <c r="ZY126" s="1"/>
      <c r="ZZ126" s="1"/>
      <c r="AAA126" s="1"/>
      <c r="AAB126" s="1"/>
      <c r="AAC126" s="1"/>
      <c r="AAD126" s="1"/>
      <c r="AAE126" s="1"/>
      <c r="AAF126" s="1"/>
      <c r="AAG126" s="1"/>
      <c r="AAH126" s="1"/>
      <c r="AAI126" s="1"/>
      <c r="AAJ126" s="1"/>
      <c r="AAK126" s="1"/>
      <c r="AAL126" s="1"/>
      <c r="AAM126" s="1"/>
      <c r="AAN126" s="1"/>
      <c r="AAO126" s="1"/>
      <c r="AAP126" s="1"/>
      <c r="AAQ126" s="1"/>
      <c r="AAR126" s="1"/>
      <c r="AAS126" s="1"/>
      <c r="AAT126" s="1"/>
      <c r="AAU126" s="1"/>
      <c r="AAV126" s="1"/>
      <c r="AAW126" s="1"/>
      <c r="AAX126" s="1"/>
      <c r="AAY126" s="1"/>
      <c r="AAZ126" s="1"/>
      <c r="ABA126" s="1"/>
      <c r="ABB126" s="1"/>
      <c r="ABC126" s="1"/>
      <c r="ABD126" s="1"/>
      <c r="ABE126" s="1"/>
      <c r="ABF126" s="1"/>
      <c r="ABG126" s="1"/>
      <c r="ABH126" s="1"/>
      <c r="ABI126" s="1"/>
      <c r="ABJ126" s="1"/>
      <c r="ABK126" s="1"/>
      <c r="ABL126" s="1"/>
      <c r="ABM126" s="1"/>
      <c r="ABN126" s="1"/>
      <c r="ABO126" s="1"/>
      <c r="ABP126" s="1"/>
      <c r="ABQ126" s="1"/>
      <c r="ABR126" s="1"/>
      <c r="ABS126" s="1"/>
      <c r="ABT126" s="1"/>
      <c r="ABU126" s="1"/>
      <c r="ABV126" s="1"/>
      <c r="ABW126" s="1"/>
      <c r="ABX126" s="1"/>
      <c r="ABY126" s="1"/>
      <c r="ABZ126" s="1"/>
      <c r="ACA126" s="1"/>
      <c r="ACB126" s="1"/>
      <c r="ACC126" s="1"/>
      <c r="ACD126" s="1"/>
      <c r="ACE126" s="1"/>
      <c r="ACF126" s="1"/>
      <c r="ACG126" s="1"/>
      <c r="ACH126" s="1"/>
      <c r="ACI126" s="1"/>
      <c r="ACJ126" s="1"/>
      <c r="ACK126" s="1"/>
      <c r="ACL126" s="1"/>
      <c r="ACM126" s="1"/>
      <c r="ACN126" s="1"/>
      <c r="ACO126" s="1"/>
      <c r="ACP126" s="1"/>
      <c r="ACQ126" s="1"/>
      <c r="ACR126" s="1"/>
      <c r="ACS126" s="1"/>
      <c r="ACT126" s="1"/>
      <c r="ACU126" s="1"/>
      <c r="ACV126" s="1"/>
      <c r="ACW126" s="1"/>
      <c r="ACX126" s="1"/>
      <c r="ACY126" s="1"/>
      <c r="ACZ126" s="1"/>
      <c r="ADA126" s="1"/>
      <c r="ADB126" s="1"/>
      <c r="ADC126" s="1"/>
      <c r="ADD126" s="1"/>
      <c r="ADE126" s="1"/>
      <c r="ADF126" s="1"/>
      <c r="ADG126" s="1"/>
      <c r="ADH126" s="1"/>
      <c r="ADI126" s="1"/>
      <c r="ADJ126" s="1"/>
      <c r="ADK126" s="1"/>
      <c r="ADL126" s="1"/>
      <c r="ADM126" s="1"/>
      <c r="ADN126" s="1"/>
      <c r="ADO126" s="1"/>
      <c r="ADP126" s="1"/>
      <c r="ADQ126" s="1"/>
      <c r="ADR126" s="1"/>
      <c r="ADS126" s="1"/>
      <c r="ADT126" s="1"/>
      <c r="ADU126" s="1"/>
      <c r="ADV126" s="1"/>
      <c r="ADW126" s="1"/>
      <c r="ADX126" s="1"/>
      <c r="ADY126" s="1"/>
      <c r="ADZ126" s="1"/>
      <c r="AEA126" s="1"/>
      <c r="AEB126" s="1"/>
      <c r="AEC126" s="1"/>
      <c r="AED126" s="1"/>
      <c r="AEE126" s="1"/>
      <c r="AEF126" s="1"/>
      <c r="AEG126" s="1"/>
      <c r="AEH126" s="1"/>
      <c r="AEI126" s="1"/>
      <c r="AEJ126" s="1"/>
      <c r="AEK126" s="1"/>
      <c r="AEL126" s="1"/>
      <c r="AEM126" s="1"/>
      <c r="AEN126" s="1"/>
      <c r="AEO126" s="1"/>
      <c r="AEP126" s="1"/>
      <c r="AEQ126" s="1"/>
      <c r="AER126" s="1"/>
      <c r="AES126" s="1"/>
      <c r="AET126" s="1"/>
      <c r="AEU126" s="1"/>
      <c r="AEV126" s="1"/>
      <c r="AEW126" s="1"/>
      <c r="AEX126" s="1"/>
      <c r="AEY126" s="1"/>
      <c r="AEZ126" s="1"/>
      <c r="AFA126" s="1"/>
      <c r="AFB126" s="1"/>
      <c r="AFC126" s="1"/>
      <c r="AFD126" s="1"/>
      <c r="AFE126" s="1"/>
      <c r="AFF126" s="1"/>
      <c r="AFG126" s="1"/>
      <c r="AFH126" s="1"/>
      <c r="AFI126" s="1"/>
      <c r="AFJ126" s="1"/>
      <c r="AFK126" s="1"/>
      <c r="AFL126" s="1"/>
      <c r="AFM126" s="1"/>
      <c r="AFN126" s="1"/>
      <c r="AFO126" s="1"/>
      <c r="AFP126" s="1"/>
      <c r="AFQ126" s="1"/>
      <c r="AFR126" s="1"/>
      <c r="AFS126" s="1"/>
      <c r="AFT126" s="1"/>
      <c r="AFU126" s="1"/>
      <c r="AFV126" s="1"/>
      <c r="AFW126" s="1"/>
      <c r="AFX126" s="1"/>
      <c r="AFY126" s="1"/>
      <c r="AFZ126" s="1"/>
      <c r="AGA126" s="1"/>
      <c r="AGB126" s="1"/>
      <c r="AGC126" s="1"/>
      <c r="AGD126" s="1"/>
      <c r="AGE126" s="1"/>
      <c r="AGF126" s="1"/>
      <c r="AGG126" s="1"/>
      <c r="AGH126" s="1"/>
      <c r="AGI126" s="1"/>
      <c r="AGJ126" s="1"/>
      <c r="AGK126" s="1"/>
      <c r="AGL126" s="1"/>
      <c r="AGM126" s="1"/>
      <c r="AGN126" s="1"/>
      <c r="AGO126" s="1"/>
      <c r="AGP126" s="1"/>
      <c r="AGQ126" s="1"/>
      <c r="AGR126" s="1"/>
      <c r="AGS126" s="1"/>
      <c r="AGT126" s="1"/>
      <c r="AGU126" s="1"/>
      <c r="AGV126" s="1"/>
      <c r="AGW126" s="1"/>
      <c r="AGX126" s="1"/>
      <c r="AGY126" s="1"/>
      <c r="AGZ126" s="1"/>
      <c r="AHA126" s="1"/>
      <c r="AHB126" s="1"/>
      <c r="AHC126" s="1"/>
      <c r="AHD126" s="1"/>
      <c r="AHE126" s="1"/>
      <c r="AHF126" s="1"/>
      <c r="AHG126" s="1"/>
      <c r="AHH126" s="1"/>
      <c r="AHI126" s="1"/>
      <c r="AHJ126" s="1"/>
      <c r="AHK126" s="1"/>
      <c r="AHL126" s="1"/>
      <c r="AHM126" s="1"/>
      <c r="AHN126" s="1"/>
      <c r="AHO126" s="1"/>
      <c r="AHP126" s="1"/>
      <c r="AHQ126" s="1"/>
      <c r="AHR126" s="1"/>
      <c r="AHS126" s="1"/>
      <c r="AHT126" s="1"/>
      <c r="AHU126" s="1"/>
      <c r="AHV126" s="1"/>
      <c r="AHW126" s="1"/>
      <c r="AHX126" s="1"/>
      <c r="AHY126" s="1"/>
      <c r="AHZ126" s="1"/>
      <c r="AIA126" s="1"/>
      <c r="AIB126" s="1"/>
      <c r="AIC126" s="1"/>
      <c r="AID126" s="1"/>
      <c r="AIE126" s="1"/>
      <c r="AIF126" s="1"/>
      <c r="AIG126" s="1"/>
      <c r="AIH126" s="1"/>
      <c r="AII126" s="1"/>
      <c r="AIJ126" s="1"/>
      <c r="AIK126" s="1"/>
      <c r="AIL126" s="1"/>
      <c r="AIM126" s="1"/>
      <c r="AIN126" s="1"/>
      <c r="AIO126" s="1"/>
      <c r="AIP126" s="1"/>
      <c r="AIQ126" s="1"/>
      <c r="AIR126" s="1"/>
      <c r="AIS126" s="1"/>
      <c r="AIT126" s="1"/>
      <c r="AIU126" s="1"/>
      <c r="AIV126" s="1"/>
      <c r="AIW126" s="1"/>
      <c r="AIX126" s="1"/>
      <c r="AIY126" s="1"/>
      <c r="AIZ126" s="1"/>
      <c r="AJA126" s="1"/>
      <c r="AJB126" s="1"/>
      <c r="AJC126" s="1"/>
      <c r="AJD126" s="1"/>
      <c r="AJE126" s="1"/>
      <c r="AJF126" s="1"/>
      <c r="AJG126" s="1"/>
      <c r="AJH126" s="1"/>
      <c r="AJI126" s="1"/>
      <c r="AJJ126" s="1"/>
      <c r="AJK126" s="1"/>
      <c r="AJL126" s="1"/>
      <c r="AJM126" s="1"/>
      <c r="AJN126" s="1"/>
      <c r="AJO126" s="1"/>
      <c r="AJP126" s="1"/>
      <c r="AJQ126" s="1"/>
      <c r="AJR126" s="1"/>
      <c r="AJS126" s="1"/>
      <c r="AJT126" s="1"/>
      <c r="AJU126" s="1"/>
      <c r="AJV126" s="1"/>
      <c r="AJW126" s="1"/>
      <c r="AJX126" s="1"/>
      <c r="AJY126" s="1"/>
      <c r="AJZ126" s="1"/>
      <c r="AKA126" s="1"/>
      <c r="AKB126" s="1"/>
      <c r="AKC126" s="1"/>
    </row>
    <row r="127" spans="2:974" s="70" customFormat="1" ht="15" customHeight="1">
      <c r="B127" s="30"/>
      <c r="C127" s="605"/>
      <c r="D127" s="605"/>
      <c r="E127" s="605"/>
      <c r="F127" s="605"/>
      <c r="G127" s="605"/>
      <c r="H127" s="189"/>
      <c r="I127" s="336"/>
      <c r="J127" s="336"/>
      <c r="K127" s="336"/>
      <c r="L127" s="336"/>
      <c r="M127" s="328"/>
      <c r="N127" s="328"/>
      <c r="O127" s="163"/>
      <c r="P127" s="163"/>
      <c r="Q127" s="163"/>
      <c r="R127" s="163"/>
      <c r="S127" s="163"/>
      <c r="T127" s="330"/>
      <c r="U127" s="330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3"/>
      <c r="AY127" s="163"/>
      <c r="AZ127" s="163"/>
      <c r="BA127" s="163"/>
      <c r="BB127" s="163"/>
      <c r="BC127" s="163"/>
      <c r="BD127" s="163"/>
      <c r="BE127" s="163"/>
      <c r="BF127" s="163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  <c r="IW127" s="1"/>
      <c r="IX127" s="1"/>
      <c r="IY127" s="1"/>
      <c r="IZ127" s="1"/>
      <c r="JA127" s="1"/>
      <c r="JB127" s="1"/>
      <c r="JC127" s="1"/>
      <c r="JD127" s="1"/>
      <c r="JE127" s="1"/>
      <c r="JF127" s="1"/>
      <c r="JG127" s="1"/>
      <c r="JH127" s="1"/>
      <c r="JI127" s="1"/>
      <c r="JJ127" s="1"/>
      <c r="JK127" s="1"/>
      <c r="JL127" s="1"/>
      <c r="JM127" s="1"/>
      <c r="JN127" s="1"/>
      <c r="JO127" s="1"/>
      <c r="JP127" s="1"/>
      <c r="JQ127" s="1"/>
      <c r="JR127" s="1"/>
      <c r="JS127" s="1"/>
      <c r="JT127" s="1"/>
      <c r="JU127" s="1"/>
      <c r="JV127" s="1"/>
      <c r="JW127" s="1"/>
      <c r="JX127" s="1"/>
      <c r="JY127" s="1"/>
      <c r="JZ127" s="1"/>
      <c r="KA127" s="1"/>
      <c r="KB127" s="1"/>
      <c r="KC127" s="1"/>
      <c r="KD127" s="1"/>
      <c r="KE127" s="1"/>
      <c r="KF127" s="1"/>
      <c r="KG127" s="1"/>
      <c r="KH127" s="1"/>
      <c r="KI127" s="1"/>
      <c r="KJ127" s="1"/>
      <c r="KK127" s="1"/>
      <c r="KL127" s="1"/>
      <c r="KM127" s="1"/>
      <c r="KN127" s="1"/>
      <c r="KO127" s="1"/>
      <c r="KP127" s="1"/>
      <c r="KQ127" s="1"/>
      <c r="KR127" s="1"/>
      <c r="KS127" s="1"/>
      <c r="KT127" s="1"/>
      <c r="KU127" s="1"/>
      <c r="KV127" s="1"/>
      <c r="KW127" s="1"/>
      <c r="KX127" s="1"/>
      <c r="KY127" s="1"/>
      <c r="KZ127" s="1"/>
      <c r="LA127" s="1"/>
      <c r="LB127" s="1"/>
      <c r="LC127" s="1"/>
      <c r="LD127" s="1"/>
      <c r="LE127" s="1"/>
      <c r="LF127" s="1"/>
      <c r="LG127" s="1"/>
      <c r="LH127" s="1"/>
      <c r="LI127" s="1"/>
      <c r="LJ127" s="1"/>
      <c r="LK127" s="1"/>
      <c r="LL127" s="1"/>
      <c r="LM127" s="1"/>
      <c r="LN127" s="1"/>
      <c r="LO127" s="1"/>
      <c r="LP127" s="1"/>
      <c r="LQ127" s="1"/>
      <c r="LR127" s="1"/>
      <c r="LS127" s="1"/>
      <c r="LT127" s="1"/>
      <c r="LU127" s="1"/>
      <c r="LV127" s="1"/>
      <c r="LW127" s="1"/>
      <c r="LX127" s="1"/>
      <c r="LY127" s="1"/>
      <c r="LZ127" s="1"/>
      <c r="MA127" s="1"/>
      <c r="MB127" s="1"/>
      <c r="MC127" s="1"/>
      <c r="MD127" s="1"/>
      <c r="ME127" s="1"/>
      <c r="MF127" s="1"/>
      <c r="MG127" s="1"/>
      <c r="MH127" s="1"/>
      <c r="MI127" s="1"/>
      <c r="MJ127" s="1"/>
      <c r="MK127" s="1"/>
      <c r="ML127" s="1"/>
      <c r="MM127" s="1"/>
      <c r="MN127" s="1"/>
      <c r="MO127" s="1"/>
      <c r="MP127" s="1"/>
      <c r="MQ127" s="1"/>
      <c r="MR127" s="1"/>
      <c r="MS127" s="1"/>
      <c r="MT127" s="1"/>
      <c r="MU127" s="1"/>
      <c r="MV127" s="1"/>
      <c r="MW127" s="1"/>
      <c r="MX127" s="1"/>
      <c r="MY127" s="1"/>
      <c r="MZ127" s="1"/>
      <c r="NA127" s="1"/>
      <c r="NB127" s="1"/>
      <c r="NC127" s="1"/>
      <c r="ND127" s="1"/>
      <c r="NE127" s="1"/>
      <c r="NF127" s="1"/>
      <c r="NG127" s="1"/>
      <c r="NH127" s="1"/>
      <c r="NI127" s="1"/>
      <c r="NJ127" s="1"/>
      <c r="NK127" s="1"/>
      <c r="NL127" s="1"/>
      <c r="NM127" s="1"/>
      <c r="NN127" s="1"/>
      <c r="NO127" s="1"/>
      <c r="NP127" s="1"/>
      <c r="NQ127" s="1"/>
      <c r="NR127" s="1"/>
      <c r="NS127" s="1"/>
      <c r="NT127" s="1"/>
      <c r="NU127" s="1"/>
      <c r="NV127" s="1"/>
      <c r="NW127" s="1"/>
      <c r="NX127" s="1"/>
      <c r="NY127" s="1"/>
      <c r="NZ127" s="1"/>
      <c r="OA127" s="1"/>
      <c r="OB127" s="1"/>
      <c r="OC127" s="1"/>
      <c r="OD127" s="1"/>
      <c r="OE127" s="1"/>
      <c r="OF127" s="1"/>
      <c r="OG127" s="1"/>
      <c r="OH127" s="1"/>
      <c r="OI127" s="1"/>
      <c r="OJ127" s="1"/>
      <c r="OK127" s="1"/>
      <c r="OL127" s="1"/>
      <c r="OM127" s="1"/>
      <c r="ON127" s="1"/>
      <c r="OO127" s="1"/>
      <c r="OP127" s="1"/>
      <c r="OQ127" s="1"/>
      <c r="OR127" s="1"/>
      <c r="OS127" s="1"/>
      <c r="OT127" s="1"/>
      <c r="OU127" s="1"/>
      <c r="OV127" s="1"/>
      <c r="OW127" s="1"/>
      <c r="OX127" s="1"/>
      <c r="OY127" s="1"/>
      <c r="OZ127" s="1"/>
      <c r="PA127" s="1"/>
      <c r="PB127" s="1"/>
      <c r="PC127" s="1"/>
      <c r="PD127" s="1"/>
      <c r="PE127" s="1"/>
      <c r="PF127" s="1"/>
      <c r="PG127" s="1"/>
      <c r="PH127" s="1"/>
      <c r="PI127" s="1"/>
      <c r="PJ127" s="1"/>
      <c r="PK127" s="1"/>
      <c r="PL127" s="1"/>
      <c r="PM127" s="1"/>
      <c r="PN127" s="1"/>
      <c r="PO127" s="1"/>
      <c r="PP127" s="1"/>
      <c r="PQ127" s="1"/>
      <c r="PR127" s="1"/>
      <c r="PS127" s="1"/>
      <c r="PT127" s="1"/>
      <c r="PU127" s="1"/>
      <c r="PV127" s="1"/>
      <c r="PW127" s="1"/>
      <c r="PX127" s="1"/>
      <c r="PY127" s="1"/>
      <c r="PZ127" s="1"/>
      <c r="QA127" s="1"/>
      <c r="QB127" s="1"/>
      <c r="QC127" s="1"/>
      <c r="QD127" s="1"/>
      <c r="QE127" s="1"/>
      <c r="QF127" s="1"/>
      <c r="QG127" s="1"/>
      <c r="QH127" s="1"/>
      <c r="QI127" s="1"/>
      <c r="QJ127" s="1"/>
      <c r="QK127" s="1"/>
      <c r="QL127" s="1"/>
      <c r="QM127" s="1"/>
      <c r="QN127" s="1"/>
      <c r="QO127" s="1"/>
      <c r="QP127" s="1"/>
      <c r="QQ127" s="1"/>
      <c r="QR127" s="1"/>
      <c r="QS127" s="1"/>
      <c r="QT127" s="1"/>
      <c r="QU127" s="1"/>
      <c r="QV127" s="1"/>
      <c r="QW127" s="1"/>
      <c r="QX127" s="1"/>
      <c r="QY127" s="1"/>
      <c r="QZ127" s="1"/>
      <c r="RA127" s="1"/>
      <c r="RB127" s="1"/>
      <c r="RC127" s="1"/>
      <c r="RD127" s="1"/>
      <c r="RE127" s="1"/>
      <c r="RF127" s="1"/>
      <c r="RG127" s="1"/>
      <c r="RH127" s="1"/>
      <c r="RI127" s="1"/>
      <c r="RJ127" s="1"/>
      <c r="RK127" s="1"/>
      <c r="RL127" s="1"/>
      <c r="RM127" s="1"/>
      <c r="RN127" s="1"/>
      <c r="RO127" s="1"/>
      <c r="RP127" s="1"/>
      <c r="RQ127" s="1"/>
      <c r="RR127" s="1"/>
      <c r="RS127" s="1"/>
      <c r="RT127" s="1"/>
      <c r="RU127" s="1"/>
      <c r="RV127" s="1"/>
      <c r="RW127" s="1"/>
      <c r="RX127" s="1"/>
      <c r="RY127" s="1"/>
      <c r="RZ127" s="1"/>
      <c r="SA127" s="1"/>
      <c r="SB127" s="1"/>
      <c r="SC127" s="1"/>
      <c r="SD127" s="1"/>
      <c r="SE127" s="1"/>
      <c r="SF127" s="1"/>
      <c r="SG127" s="1"/>
      <c r="SH127" s="1"/>
      <c r="SI127" s="1"/>
      <c r="SJ127" s="1"/>
      <c r="SK127" s="1"/>
      <c r="SL127" s="1"/>
      <c r="SM127" s="1"/>
      <c r="SN127" s="1"/>
      <c r="SO127" s="1"/>
      <c r="SP127" s="1"/>
      <c r="SQ127" s="1"/>
      <c r="SR127" s="1"/>
      <c r="SS127" s="1"/>
      <c r="ST127" s="1"/>
      <c r="SU127" s="1"/>
      <c r="SV127" s="1"/>
      <c r="SW127" s="1"/>
      <c r="SX127" s="1"/>
      <c r="SY127" s="1"/>
      <c r="SZ127" s="1"/>
      <c r="TA127" s="1"/>
      <c r="TB127" s="1"/>
      <c r="TC127" s="1"/>
      <c r="TD127" s="1"/>
      <c r="TE127" s="1"/>
      <c r="TF127" s="1"/>
      <c r="TG127" s="1"/>
      <c r="TH127" s="1"/>
      <c r="TI127" s="1"/>
      <c r="TJ127" s="1"/>
      <c r="TK127" s="1"/>
      <c r="TL127" s="1"/>
      <c r="TM127" s="1"/>
      <c r="TN127" s="1"/>
      <c r="TO127" s="1"/>
      <c r="TP127" s="1"/>
      <c r="TQ127" s="1"/>
      <c r="TR127" s="1"/>
      <c r="TS127" s="1"/>
      <c r="TT127" s="1"/>
      <c r="TU127" s="1"/>
      <c r="TV127" s="1"/>
      <c r="TW127" s="1"/>
      <c r="TX127" s="1"/>
      <c r="TY127" s="1"/>
      <c r="TZ127" s="1"/>
      <c r="UA127" s="1"/>
      <c r="UB127" s="1"/>
      <c r="UC127" s="1"/>
      <c r="UD127" s="1"/>
      <c r="UE127" s="1"/>
      <c r="UF127" s="1"/>
      <c r="UG127" s="1"/>
      <c r="UH127" s="1"/>
      <c r="UI127" s="1"/>
      <c r="UJ127" s="1"/>
      <c r="UK127" s="1"/>
      <c r="UL127" s="1"/>
      <c r="UM127" s="1"/>
      <c r="UN127" s="1"/>
      <c r="UO127" s="1"/>
      <c r="UP127" s="1"/>
      <c r="UQ127" s="1"/>
      <c r="UR127" s="1"/>
      <c r="US127" s="1"/>
      <c r="UT127" s="1"/>
      <c r="UU127" s="1"/>
      <c r="UV127" s="1"/>
      <c r="UW127" s="1"/>
      <c r="UX127" s="1"/>
      <c r="UY127" s="1"/>
      <c r="UZ127" s="1"/>
      <c r="VA127" s="1"/>
      <c r="VB127" s="1"/>
      <c r="VC127" s="1"/>
      <c r="VD127" s="1"/>
      <c r="VE127" s="1"/>
      <c r="VF127" s="1"/>
      <c r="VG127" s="1"/>
      <c r="VH127" s="1"/>
      <c r="VI127" s="1"/>
      <c r="VJ127" s="1"/>
      <c r="VK127" s="1"/>
      <c r="VL127" s="1"/>
      <c r="VM127" s="1"/>
      <c r="VN127" s="1"/>
      <c r="VO127" s="1"/>
      <c r="VP127" s="1"/>
      <c r="VQ127" s="1"/>
      <c r="VR127" s="1"/>
      <c r="VS127" s="1"/>
      <c r="VT127" s="1"/>
      <c r="VU127" s="1"/>
      <c r="VV127" s="1"/>
      <c r="VW127" s="1"/>
      <c r="VX127" s="1"/>
      <c r="VY127" s="1"/>
      <c r="VZ127" s="1"/>
      <c r="WA127" s="1"/>
      <c r="WB127" s="1"/>
      <c r="WC127" s="1"/>
      <c r="WD127" s="1"/>
      <c r="WE127" s="1"/>
      <c r="WF127" s="1"/>
      <c r="WG127" s="1"/>
      <c r="WH127" s="1"/>
      <c r="WI127" s="1"/>
      <c r="WJ127" s="1"/>
      <c r="WK127" s="1"/>
      <c r="WL127" s="1"/>
      <c r="WM127" s="1"/>
      <c r="WN127" s="1"/>
      <c r="WO127" s="1"/>
      <c r="WP127" s="1"/>
      <c r="WQ127" s="1"/>
      <c r="WR127" s="1"/>
      <c r="WS127" s="1"/>
      <c r="WT127" s="1"/>
      <c r="WU127" s="1"/>
      <c r="WV127" s="1"/>
      <c r="WW127" s="1"/>
      <c r="WX127" s="1"/>
      <c r="WY127" s="1"/>
      <c r="WZ127" s="1"/>
      <c r="XA127" s="1"/>
      <c r="XB127" s="1"/>
      <c r="XC127" s="1"/>
      <c r="XD127" s="1"/>
      <c r="XE127" s="1"/>
      <c r="XF127" s="1"/>
      <c r="XG127" s="1"/>
      <c r="XH127" s="1"/>
      <c r="XI127" s="1"/>
      <c r="XJ127" s="1"/>
      <c r="XK127" s="1"/>
      <c r="XL127" s="1"/>
      <c r="XM127" s="1"/>
      <c r="XN127" s="1"/>
      <c r="XO127" s="1"/>
      <c r="XP127" s="1"/>
      <c r="XQ127" s="1"/>
      <c r="XR127" s="1"/>
      <c r="XS127" s="1"/>
      <c r="XT127" s="1"/>
      <c r="XU127" s="1"/>
      <c r="XV127" s="1"/>
      <c r="XW127" s="1"/>
      <c r="XX127" s="1"/>
      <c r="XY127" s="1"/>
      <c r="XZ127" s="1"/>
      <c r="YA127" s="1"/>
      <c r="YB127" s="1"/>
      <c r="YC127" s="1"/>
      <c r="YD127" s="1"/>
      <c r="YE127" s="1"/>
      <c r="YF127" s="1"/>
      <c r="YG127" s="1"/>
      <c r="YH127" s="1"/>
      <c r="YI127" s="1"/>
      <c r="YJ127" s="1"/>
      <c r="YK127" s="1"/>
      <c r="YL127" s="1"/>
      <c r="YM127" s="1"/>
      <c r="YN127" s="1"/>
      <c r="YO127" s="1"/>
      <c r="YP127" s="1"/>
      <c r="YQ127" s="1"/>
      <c r="YR127" s="1"/>
      <c r="YS127" s="1"/>
      <c r="YT127" s="1"/>
      <c r="YU127" s="1"/>
      <c r="YV127" s="1"/>
      <c r="YW127" s="1"/>
      <c r="YX127" s="1"/>
      <c r="YY127" s="1"/>
      <c r="YZ127" s="1"/>
      <c r="ZA127" s="1"/>
      <c r="ZB127" s="1"/>
      <c r="ZC127" s="1"/>
      <c r="ZD127" s="1"/>
      <c r="ZE127" s="1"/>
      <c r="ZF127" s="1"/>
      <c r="ZG127" s="1"/>
      <c r="ZH127" s="1"/>
      <c r="ZI127" s="1"/>
      <c r="ZJ127" s="1"/>
      <c r="ZK127" s="1"/>
      <c r="ZL127" s="1"/>
      <c r="ZM127" s="1"/>
      <c r="ZN127" s="1"/>
      <c r="ZO127" s="1"/>
      <c r="ZP127" s="1"/>
      <c r="ZQ127" s="1"/>
      <c r="ZR127" s="1"/>
      <c r="ZS127" s="1"/>
      <c r="ZT127" s="1"/>
      <c r="ZU127" s="1"/>
      <c r="ZV127" s="1"/>
      <c r="ZW127" s="1"/>
      <c r="ZX127" s="1"/>
      <c r="ZY127" s="1"/>
      <c r="ZZ127" s="1"/>
      <c r="AAA127" s="1"/>
      <c r="AAB127" s="1"/>
      <c r="AAC127" s="1"/>
      <c r="AAD127" s="1"/>
      <c r="AAE127" s="1"/>
      <c r="AAF127" s="1"/>
      <c r="AAG127" s="1"/>
      <c r="AAH127" s="1"/>
      <c r="AAI127" s="1"/>
      <c r="AAJ127" s="1"/>
      <c r="AAK127" s="1"/>
      <c r="AAL127" s="1"/>
      <c r="AAM127" s="1"/>
      <c r="AAN127" s="1"/>
      <c r="AAO127" s="1"/>
      <c r="AAP127" s="1"/>
      <c r="AAQ127" s="1"/>
      <c r="AAR127" s="1"/>
      <c r="AAS127" s="1"/>
      <c r="AAT127" s="1"/>
      <c r="AAU127" s="1"/>
      <c r="AAV127" s="1"/>
      <c r="AAW127" s="1"/>
      <c r="AAX127" s="1"/>
      <c r="AAY127" s="1"/>
      <c r="AAZ127" s="1"/>
      <c r="ABA127" s="1"/>
      <c r="ABB127" s="1"/>
      <c r="ABC127" s="1"/>
      <c r="ABD127" s="1"/>
      <c r="ABE127" s="1"/>
      <c r="ABF127" s="1"/>
      <c r="ABG127" s="1"/>
      <c r="ABH127" s="1"/>
      <c r="ABI127" s="1"/>
      <c r="ABJ127" s="1"/>
      <c r="ABK127" s="1"/>
      <c r="ABL127" s="1"/>
      <c r="ABM127" s="1"/>
      <c r="ABN127" s="1"/>
      <c r="ABO127" s="1"/>
      <c r="ABP127" s="1"/>
      <c r="ABQ127" s="1"/>
      <c r="ABR127" s="1"/>
      <c r="ABS127" s="1"/>
      <c r="ABT127" s="1"/>
      <c r="ABU127" s="1"/>
      <c r="ABV127" s="1"/>
      <c r="ABW127" s="1"/>
      <c r="ABX127" s="1"/>
      <c r="ABY127" s="1"/>
      <c r="ABZ127" s="1"/>
      <c r="ACA127" s="1"/>
      <c r="ACB127" s="1"/>
      <c r="ACC127" s="1"/>
      <c r="ACD127" s="1"/>
      <c r="ACE127" s="1"/>
      <c r="ACF127" s="1"/>
      <c r="ACG127" s="1"/>
      <c r="ACH127" s="1"/>
      <c r="ACI127" s="1"/>
      <c r="ACJ127" s="1"/>
      <c r="ACK127" s="1"/>
      <c r="ACL127" s="1"/>
      <c r="ACM127" s="1"/>
      <c r="ACN127" s="1"/>
      <c r="ACO127" s="1"/>
      <c r="ACP127" s="1"/>
      <c r="ACQ127" s="1"/>
      <c r="ACR127" s="1"/>
      <c r="ACS127" s="1"/>
      <c r="ACT127" s="1"/>
      <c r="ACU127" s="1"/>
      <c r="ACV127" s="1"/>
      <c r="ACW127" s="1"/>
      <c r="ACX127" s="1"/>
      <c r="ACY127" s="1"/>
      <c r="ACZ127" s="1"/>
      <c r="ADA127" s="1"/>
      <c r="ADB127" s="1"/>
      <c r="ADC127" s="1"/>
      <c r="ADD127" s="1"/>
      <c r="ADE127" s="1"/>
      <c r="ADF127" s="1"/>
      <c r="ADG127" s="1"/>
      <c r="ADH127" s="1"/>
      <c r="ADI127" s="1"/>
      <c r="ADJ127" s="1"/>
      <c r="ADK127" s="1"/>
      <c r="ADL127" s="1"/>
      <c r="ADM127" s="1"/>
      <c r="ADN127" s="1"/>
      <c r="ADO127" s="1"/>
      <c r="ADP127" s="1"/>
      <c r="ADQ127" s="1"/>
      <c r="ADR127" s="1"/>
      <c r="ADS127" s="1"/>
      <c r="ADT127" s="1"/>
      <c r="ADU127" s="1"/>
      <c r="ADV127" s="1"/>
      <c r="ADW127" s="1"/>
      <c r="ADX127" s="1"/>
      <c r="ADY127" s="1"/>
      <c r="ADZ127" s="1"/>
      <c r="AEA127" s="1"/>
      <c r="AEB127" s="1"/>
      <c r="AEC127" s="1"/>
      <c r="AED127" s="1"/>
      <c r="AEE127" s="1"/>
      <c r="AEF127" s="1"/>
      <c r="AEG127" s="1"/>
      <c r="AEH127" s="1"/>
      <c r="AEI127" s="1"/>
      <c r="AEJ127" s="1"/>
      <c r="AEK127" s="1"/>
      <c r="AEL127" s="1"/>
      <c r="AEM127" s="1"/>
      <c r="AEN127" s="1"/>
      <c r="AEO127" s="1"/>
      <c r="AEP127" s="1"/>
      <c r="AEQ127" s="1"/>
      <c r="AER127" s="1"/>
      <c r="AES127" s="1"/>
      <c r="AET127" s="1"/>
      <c r="AEU127" s="1"/>
      <c r="AEV127" s="1"/>
      <c r="AEW127" s="1"/>
      <c r="AEX127" s="1"/>
      <c r="AEY127" s="1"/>
      <c r="AEZ127" s="1"/>
      <c r="AFA127" s="1"/>
      <c r="AFB127" s="1"/>
      <c r="AFC127" s="1"/>
      <c r="AFD127" s="1"/>
      <c r="AFE127" s="1"/>
      <c r="AFF127" s="1"/>
      <c r="AFG127" s="1"/>
      <c r="AFH127" s="1"/>
      <c r="AFI127" s="1"/>
      <c r="AFJ127" s="1"/>
      <c r="AFK127" s="1"/>
      <c r="AFL127" s="1"/>
      <c r="AFM127" s="1"/>
      <c r="AFN127" s="1"/>
      <c r="AFO127" s="1"/>
      <c r="AFP127" s="1"/>
      <c r="AFQ127" s="1"/>
      <c r="AFR127" s="1"/>
      <c r="AFS127" s="1"/>
      <c r="AFT127" s="1"/>
      <c r="AFU127" s="1"/>
      <c r="AFV127" s="1"/>
      <c r="AFW127" s="1"/>
      <c r="AFX127" s="1"/>
      <c r="AFY127" s="1"/>
      <c r="AFZ127" s="1"/>
      <c r="AGA127" s="1"/>
      <c r="AGB127" s="1"/>
      <c r="AGC127" s="1"/>
      <c r="AGD127" s="1"/>
      <c r="AGE127" s="1"/>
      <c r="AGF127" s="1"/>
      <c r="AGG127" s="1"/>
      <c r="AGH127" s="1"/>
      <c r="AGI127" s="1"/>
      <c r="AGJ127" s="1"/>
      <c r="AGK127" s="1"/>
      <c r="AGL127" s="1"/>
      <c r="AGM127" s="1"/>
      <c r="AGN127" s="1"/>
      <c r="AGO127" s="1"/>
      <c r="AGP127" s="1"/>
      <c r="AGQ127" s="1"/>
      <c r="AGR127" s="1"/>
      <c r="AGS127" s="1"/>
      <c r="AGT127" s="1"/>
      <c r="AGU127" s="1"/>
      <c r="AGV127" s="1"/>
      <c r="AGW127" s="1"/>
      <c r="AGX127" s="1"/>
      <c r="AGY127" s="1"/>
      <c r="AGZ127" s="1"/>
      <c r="AHA127" s="1"/>
      <c r="AHB127" s="1"/>
      <c r="AHC127" s="1"/>
      <c r="AHD127" s="1"/>
      <c r="AHE127" s="1"/>
      <c r="AHF127" s="1"/>
      <c r="AHG127" s="1"/>
      <c r="AHH127" s="1"/>
      <c r="AHI127" s="1"/>
      <c r="AHJ127" s="1"/>
      <c r="AHK127" s="1"/>
      <c r="AHL127" s="1"/>
      <c r="AHM127" s="1"/>
      <c r="AHN127" s="1"/>
      <c r="AHO127" s="1"/>
      <c r="AHP127" s="1"/>
      <c r="AHQ127" s="1"/>
      <c r="AHR127" s="1"/>
      <c r="AHS127" s="1"/>
      <c r="AHT127" s="1"/>
      <c r="AHU127" s="1"/>
      <c r="AHV127" s="1"/>
      <c r="AHW127" s="1"/>
      <c r="AHX127" s="1"/>
      <c r="AHY127" s="1"/>
      <c r="AHZ127" s="1"/>
      <c r="AIA127" s="1"/>
      <c r="AIB127" s="1"/>
      <c r="AIC127" s="1"/>
      <c r="AID127" s="1"/>
      <c r="AIE127" s="1"/>
      <c r="AIF127" s="1"/>
      <c r="AIG127" s="1"/>
      <c r="AIH127" s="1"/>
      <c r="AII127" s="1"/>
      <c r="AIJ127" s="1"/>
      <c r="AIK127" s="1"/>
      <c r="AIL127" s="1"/>
      <c r="AIM127" s="1"/>
      <c r="AIN127" s="1"/>
      <c r="AIO127" s="1"/>
      <c r="AIP127" s="1"/>
      <c r="AIQ127" s="1"/>
      <c r="AIR127" s="1"/>
      <c r="AIS127" s="1"/>
      <c r="AIT127" s="1"/>
      <c r="AIU127" s="1"/>
      <c r="AIV127" s="1"/>
      <c r="AIW127" s="1"/>
      <c r="AIX127" s="1"/>
      <c r="AIY127" s="1"/>
      <c r="AIZ127" s="1"/>
      <c r="AJA127" s="1"/>
      <c r="AJB127" s="1"/>
      <c r="AJC127" s="1"/>
      <c r="AJD127" s="1"/>
      <c r="AJE127" s="1"/>
      <c r="AJF127" s="1"/>
      <c r="AJG127" s="1"/>
      <c r="AJH127" s="1"/>
      <c r="AJI127" s="1"/>
      <c r="AJJ127" s="1"/>
      <c r="AJK127" s="1"/>
      <c r="AJL127" s="1"/>
      <c r="AJM127" s="1"/>
      <c r="AJN127" s="1"/>
      <c r="AJO127" s="1"/>
      <c r="AJP127" s="1"/>
      <c r="AJQ127" s="1"/>
      <c r="AJR127" s="1"/>
      <c r="AJS127" s="1"/>
      <c r="AJT127" s="1"/>
      <c r="AJU127" s="1"/>
      <c r="AJV127" s="1"/>
      <c r="AJW127" s="1"/>
      <c r="AJX127" s="1"/>
      <c r="AJY127" s="1"/>
      <c r="AJZ127" s="1"/>
      <c r="AKA127" s="1"/>
      <c r="AKB127" s="1"/>
      <c r="AKC127" s="1"/>
      <c r="AKD127" s="1"/>
      <c r="AKE127" s="1"/>
      <c r="AKF127" s="1"/>
      <c r="AKG127" s="1"/>
      <c r="AKH127" s="1"/>
      <c r="AKI127" s="1"/>
      <c r="AKJ127" s="1"/>
      <c r="AKK127" s="1"/>
      <c r="AKL127" s="1"/>
    </row>
    <row r="128" spans="2:974" ht="15" customHeight="1">
      <c r="B128" s="30"/>
      <c r="C128" s="605"/>
      <c r="D128" s="605"/>
      <c r="E128" s="605"/>
      <c r="F128" s="605"/>
      <c r="G128" s="605"/>
      <c r="H128" s="189"/>
      <c r="R128" s="674"/>
    </row>
    <row r="129" spans="1:974" ht="28.5" customHeight="1">
      <c r="B129" s="30"/>
      <c r="C129" s="362"/>
      <c r="D129" s="363"/>
      <c r="E129" s="635" t="s">
        <v>319</v>
      </c>
      <c r="F129" s="636"/>
      <c r="G129" s="338"/>
      <c r="H129" s="189"/>
      <c r="R129" s="674"/>
    </row>
    <row r="130" spans="1:974" ht="15" customHeight="1">
      <c r="B130" s="30"/>
      <c r="C130" s="605"/>
      <c r="D130" s="605"/>
      <c r="E130" s="605"/>
      <c r="F130" s="605"/>
      <c r="G130" s="605"/>
      <c r="H130" s="189"/>
    </row>
    <row r="131" spans="1:974" ht="15" customHeight="1">
      <c r="C131" s="605"/>
      <c r="D131" s="605"/>
      <c r="E131" s="605"/>
      <c r="F131" s="605"/>
      <c r="G131" s="605"/>
    </row>
    <row r="132" spans="1:974" ht="15" customHeight="1">
      <c r="B132" s="29"/>
      <c r="C132" s="605"/>
      <c r="D132" s="605"/>
      <c r="E132" s="605"/>
      <c r="F132" s="605"/>
      <c r="G132" s="605"/>
    </row>
    <row r="133" spans="1:974">
      <c r="B133" s="32"/>
      <c r="C133" s="602"/>
      <c r="D133" s="602"/>
      <c r="E133" s="602"/>
      <c r="F133" s="602"/>
      <c r="G133" s="602"/>
    </row>
    <row r="134" spans="1:974" ht="15.75">
      <c r="B134" s="34"/>
      <c r="C134" s="603"/>
      <c r="D134" s="603"/>
      <c r="E134" s="603"/>
      <c r="F134" s="603"/>
      <c r="G134" s="603"/>
    </row>
    <row r="135" spans="1:974">
      <c r="C135" s="604" t="s">
        <v>549</v>
      </c>
      <c r="D135" s="604"/>
      <c r="E135" s="604"/>
      <c r="F135" s="604"/>
      <c r="G135" s="604"/>
    </row>
    <row r="136" spans="1:974" ht="20.100000000000001" customHeight="1">
      <c r="D136" s="616" t="s">
        <v>550</v>
      </c>
      <c r="E136" s="616"/>
      <c r="F136" s="616"/>
      <c r="G136" s="616"/>
    </row>
    <row r="137" spans="1:974" ht="20.100000000000001" customHeight="1">
      <c r="D137" s="339"/>
      <c r="E137" s="340"/>
      <c r="F137" s="339"/>
      <c r="G137" s="341"/>
    </row>
    <row r="138" spans="1:974" s="70" customFormat="1" ht="20.100000000000001" customHeight="1" thickBot="1">
      <c r="B138" s="1"/>
      <c r="C138" s="31"/>
      <c r="D138" s="342"/>
      <c r="E138" s="342"/>
      <c r="F138" s="342"/>
      <c r="G138" s="342"/>
      <c r="H138" s="336"/>
      <c r="I138" s="337"/>
      <c r="J138" s="337"/>
      <c r="K138" s="336"/>
      <c r="L138" s="336"/>
      <c r="M138" s="328"/>
      <c r="N138" s="328"/>
      <c r="O138" s="163"/>
      <c r="P138" s="163"/>
      <c r="Q138" s="163"/>
      <c r="R138" s="163"/>
      <c r="S138" s="163"/>
      <c r="T138" s="330"/>
      <c r="U138" s="330"/>
      <c r="V138" s="163"/>
      <c r="W138" s="163"/>
      <c r="X138" s="163"/>
      <c r="Y138" s="163"/>
      <c r="Z138" s="163"/>
      <c r="AA138" s="163"/>
      <c r="AB138" s="163"/>
      <c r="AC138" s="163"/>
      <c r="AD138" s="163"/>
      <c r="AE138" s="163"/>
      <c r="AF138" s="163"/>
      <c r="AG138" s="163"/>
      <c r="AH138" s="163"/>
      <c r="AI138" s="163"/>
      <c r="AJ138" s="163"/>
      <c r="AK138" s="163"/>
      <c r="AL138" s="163"/>
      <c r="AM138" s="163"/>
      <c r="AN138" s="163"/>
      <c r="AO138" s="163"/>
      <c r="AP138" s="163"/>
      <c r="AQ138" s="163"/>
      <c r="AR138" s="163"/>
      <c r="AS138" s="163"/>
      <c r="AT138" s="163"/>
      <c r="AU138" s="163"/>
      <c r="AV138" s="163"/>
      <c r="AW138" s="163"/>
      <c r="AX138" s="163"/>
      <c r="AY138" s="163"/>
      <c r="AZ138" s="163"/>
      <c r="BA138" s="163"/>
      <c r="BB138" s="163"/>
      <c r="BC138" s="163"/>
      <c r="BD138" s="163"/>
      <c r="BE138" s="163"/>
      <c r="BF138" s="163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  <c r="IX138" s="1"/>
      <c r="IY138" s="1"/>
      <c r="IZ138" s="1"/>
      <c r="JA138" s="1"/>
      <c r="JB138" s="1"/>
      <c r="JC138" s="1"/>
      <c r="JD138" s="1"/>
      <c r="JE138" s="1"/>
      <c r="JF138" s="1"/>
      <c r="JG138" s="1"/>
      <c r="JH138" s="1"/>
      <c r="JI138" s="1"/>
      <c r="JJ138" s="1"/>
      <c r="JK138" s="1"/>
      <c r="JL138" s="1"/>
      <c r="JM138" s="1"/>
      <c r="JN138" s="1"/>
      <c r="JO138" s="1"/>
      <c r="JP138" s="1"/>
      <c r="JQ138" s="1"/>
      <c r="JR138" s="1"/>
      <c r="JS138" s="1"/>
      <c r="JT138" s="1"/>
      <c r="JU138" s="1"/>
      <c r="JV138" s="1"/>
      <c r="JW138" s="1"/>
      <c r="JX138" s="1"/>
      <c r="JY138" s="1"/>
      <c r="JZ138" s="1"/>
      <c r="KA138" s="1"/>
      <c r="KB138" s="1"/>
      <c r="KC138" s="1"/>
      <c r="KD138" s="1"/>
      <c r="KE138" s="1"/>
      <c r="KF138" s="1"/>
      <c r="KG138" s="1"/>
      <c r="KH138" s="1"/>
      <c r="KI138" s="1"/>
      <c r="KJ138" s="1"/>
      <c r="KK138" s="1"/>
      <c r="KL138" s="1"/>
      <c r="KM138" s="1"/>
      <c r="KN138" s="1"/>
      <c r="KO138" s="1"/>
      <c r="KP138" s="1"/>
      <c r="KQ138" s="1"/>
      <c r="KR138" s="1"/>
      <c r="KS138" s="1"/>
      <c r="KT138" s="1"/>
      <c r="KU138" s="1"/>
      <c r="KV138" s="1"/>
      <c r="KW138" s="1"/>
      <c r="KX138" s="1"/>
      <c r="KY138" s="1"/>
      <c r="KZ138" s="1"/>
      <c r="LA138" s="1"/>
      <c r="LB138" s="1"/>
      <c r="LC138" s="1"/>
      <c r="LD138" s="1"/>
      <c r="LE138" s="1"/>
      <c r="LF138" s="1"/>
      <c r="LG138" s="1"/>
      <c r="LH138" s="1"/>
      <c r="LI138" s="1"/>
      <c r="LJ138" s="1"/>
      <c r="LK138" s="1"/>
      <c r="LL138" s="1"/>
      <c r="LM138" s="1"/>
      <c r="LN138" s="1"/>
      <c r="LO138" s="1"/>
      <c r="LP138" s="1"/>
      <c r="LQ138" s="1"/>
      <c r="LR138" s="1"/>
      <c r="LS138" s="1"/>
      <c r="LT138" s="1"/>
      <c r="LU138" s="1"/>
      <c r="LV138" s="1"/>
      <c r="LW138" s="1"/>
      <c r="LX138" s="1"/>
      <c r="LY138" s="1"/>
      <c r="LZ138" s="1"/>
      <c r="MA138" s="1"/>
      <c r="MB138" s="1"/>
      <c r="MC138" s="1"/>
      <c r="MD138" s="1"/>
      <c r="ME138" s="1"/>
      <c r="MF138" s="1"/>
      <c r="MG138" s="1"/>
      <c r="MH138" s="1"/>
      <c r="MI138" s="1"/>
      <c r="MJ138" s="1"/>
      <c r="MK138" s="1"/>
      <c r="ML138" s="1"/>
      <c r="MM138" s="1"/>
      <c r="MN138" s="1"/>
      <c r="MO138" s="1"/>
      <c r="MP138" s="1"/>
      <c r="MQ138" s="1"/>
      <c r="MR138" s="1"/>
      <c r="MS138" s="1"/>
      <c r="MT138" s="1"/>
      <c r="MU138" s="1"/>
      <c r="MV138" s="1"/>
      <c r="MW138" s="1"/>
      <c r="MX138" s="1"/>
      <c r="MY138" s="1"/>
      <c r="MZ138" s="1"/>
      <c r="NA138" s="1"/>
      <c r="NB138" s="1"/>
      <c r="NC138" s="1"/>
      <c r="ND138" s="1"/>
      <c r="NE138" s="1"/>
      <c r="NF138" s="1"/>
      <c r="NG138" s="1"/>
      <c r="NH138" s="1"/>
      <c r="NI138" s="1"/>
      <c r="NJ138" s="1"/>
      <c r="NK138" s="1"/>
      <c r="NL138" s="1"/>
      <c r="NM138" s="1"/>
      <c r="NN138" s="1"/>
      <c r="NO138" s="1"/>
      <c r="NP138" s="1"/>
      <c r="NQ138" s="1"/>
      <c r="NR138" s="1"/>
      <c r="NS138" s="1"/>
      <c r="NT138" s="1"/>
      <c r="NU138" s="1"/>
      <c r="NV138" s="1"/>
      <c r="NW138" s="1"/>
      <c r="NX138" s="1"/>
      <c r="NY138" s="1"/>
      <c r="NZ138" s="1"/>
      <c r="OA138" s="1"/>
      <c r="OB138" s="1"/>
      <c r="OC138" s="1"/>
      <c r="OD138" s="1"/>
      <c r="OE138" s="1"/>
      <c r="OF138" s="1"/>
      <c r="OG138" s="1"/>
      <c r="OH138" s="1"/>
      <c r="OI138" s="1"/>
      <c r="OJ138" s="1"/>
      <c r="OK138" s="1"/>
      <c r="OL138" s="1"/>
      <c r="OM138" s="1"/>
      <c r="ON138" s="1"/>
      <c r="OO138" s="1"/>
      <c r="OP138" s="1"/>
      <c r="OQ138" s="1"/>
      <c r="OR138" s="1"/>
      <c r="OS138" s="1"/>
      <c r="OT138" s="1"/>
      <c r="OU138" s="1"/>
      <c r="OV138" s="1"/>
      <c r="OW138" s="1"/>
      <c r="OX138" s="1"/>
      <c r="OY138" s="1"/>
      <c r="OZ138" s="1"/>
      <c r="PA138" s="1"/>
      <c r="PB138" s="1"/>
      <c r="PC138" s="1"/>
      <c r="PD138" s="1"/>
      <c r="PE138" s="1"/>
      <c r="PF138" s="1"/>
      <c r="PG138" s="1"/>
      <c r="PH138" s="1"/>
      <c r="PI138" s="1"/>
      <c r="PJ138" s="1"/>
      <c r="PK138" s="1"/>
      <c r="PL138" s="1"/>
      <c r="PM138" s="1"/>
      <c r="PN138" s="1"/>
      <c r="PO138" s="1"/>
      <c r="PP138" s="1"/>
      <c r="PQ138" s="1"/>
      <c r="PR138" s="1"/>
      <c r="PS138" s="1"/>
      <c r="PT138" s="1"/>
      <c r="PU138" s="1"/>
      <c r="PV138" s="1"/>
      <c r="PW138" s="1"/>
      <c r="PX138" s="1"/>
      <c r="PY138" s="1"/>
      <c r="PZ138" s="1"/>
      <c r="QA138" s="1"/>
      <c r="QB138" s="1"/>
      <c r="QC138" s="1"/>
      <c r="QD138" s="1"/>
      <c r="QE138" s="1"/>
      <c r="QF138" s="1"/>
      <c r="QG138" s="1"/>
      <c r="QH138" s="1"/>
      <c r="QI138" s="1"/>
      <c r="QJ138" s="1"/>
      <c r="QK138" s="1"/>
      <c r="QL138" s="1"/>
      <c r="QM138" s="1"/>
      <c r="QN138" s="1"/>
      <c r="QO138" s="1"/>
      <c r="QP138" s="1"/>
      <c r="QQ138" s="1"/>
      <c r="QR138" s="1"/>
      <c r="QS138" s="1"/>
      <c r="QT138" s="1"/>
      <c r="QU138" s="1"/>
      <c r="QV138" s="1"/>
      <c r="QW138" s="1"/>
      <c r="QX138" s="1"/>
      <c r="QY138" s="1"/>
      <c r="QZ138" s="1"/>
      <c r="RA138" s="1"/>
      <c r="RB138" s="1"/>
      <c r="RC138" s="1"/>
      <c r="RD138" s="1"/>
      <c r="RE138" s="1"/>
      <c r="RF138" s="1"/>
      <c r="RG138" s="1"/>
      <c r="RH138" s="1"/>
      <c r="RI138" s="1"/>
      <c r="RJ138" s="1"/>
      <c r="RK138" s="1"/>
      <c r="RL138" s="1"/>
      <c r="RM138" s="1"/>
      <c r="RN138" s="1"/>
      <c r="RO138" s="1"/>
      <c r="RP138" s="1"/>
      <c r="RQ138" s="1"/>
      <c r="RR138" s="1"/>
      <c r="RS138" s="1"/>
      <c r="RT138" s="1"/>
      <c r="RU138" s="1"/>
      <c r="RV138" s="1"/>
      <c r="RW138" s="1"/>
      <c r="RX138" s="1"/>
      <c r="RY138" s="1"/>
      <c r="RZ138" s="1"/>
      <c r="SA138" s="1"/>
      <c r="SB138" s="1"/>
      <c r="SC138" s="1"/>
      <c r="SD138" s="1"/>
      <c r="SE138" s="1"/>
      <c r="SF138" s="1"/>
      <c r="SG138" s="1"/>
      <c r="SH138" s="1"/>
      <c r="SI138" s="1"/>
      <c r="SJ138" s="1"/>
      <c r="SK138" s="1"/>
      <c r="SL138" s="1"/>
      <c r="SM138" s="1"/>
      <c r="SN138" s="1"/>
      <c r="SO138" s="1"/>
      <c r="SP138" s="1"/>
      <c r="SQ138" s="1"/>
      <c r="SR138" s="1"/>
      <c r="SS138" s="1"/>
      <c r="ST138" s="1"/>
      <c r="SU138" s="1"/>
      <c r="SV138" s="1"/>
      <c r="SW138" s="1"/>
      <c r="SX138" s="1"/>
      <c r="SY138" s="1"/>
      <c r="SZ138" s="1"/>
      <c r="TA138" s="1"/>
      <c r="TB138" s="1"/>
      <c r="TC138" s="1"/>
      <c r="TD138" s="1"/>
      <c r="TE138" s="1"/>
      <c r="TF138" s="1"/>
      <c r="TG138" s="1"/>
      <c r="TH138" s="1"/>
      <c r="TI138" s="1"/>
      <c r="TJ138" s="1"/>
      <c r="TK138" s="1"/>
      <c r="TL138" s="1"/>
      <c r="TM138" s="1"/>
      <c r="TN138" s="1"/>
      <c r="TO138" s="1"/>
      <c r="TP138" s="1"/>
      <c r="TQ138" s="1"/>
      <c r="TR138" s="1"/>
      <c r="TS138" s="1"/>
      <c r="TT138" s="1"/>
      <c r="TU138" s="1"/>
      <c r="TV138" s="1"/>
      <c r="TW138" s="1"/>
      <c r="TX138" s="1"/>
      <c r="TY138" s="1"/>
      <c r="TZ138" s="1"/>
      <c r="UA138" s="1"/>
      <c r="UB138" s="1"/>
      <c r="UC138" s="1"/>
      <c r="UD138" s="1"/>
      <c r="UE138" s="1"/>
      <c r="UF138" s="1"/>
      <c r="UG138" s="1"/>
      <c r="UH138" s="1"/>
      <c r="UI138" s="1"/>
      <c r="UJ138" s="1"/>
      <c r="UK138" s="1"/>
      <c r="UL138" s="1"/>
      <c r="UM138" s="1"/>
      <c r="UN138" s="1"/>
      <c r="UO138" s="1"/>
      <c r="UP138" s="1"/>
      <c r="UQ138" s="1"/>
      <c r="UR138" s="1"/>
      <c r="US138" s="1"/>
      <c r="UT138" s="1"/>
      <c r="UU138" s="1"/>
      <c r="UV138" s="1"/>
      <c r="UW138" s="1"/>
      <c r="UX138" s="1"/>
      <c r="UY138" s="1"/>
      <c r="UZ138" s="1"/>
      <c r="VA138" s="1"/>
      <c r="VB138" s="1"/>
      <c r="VC138" s="1"/>
      <c r="VD138" s="1"/>
      <c r="VE138" s="1"/>
      <c r="VF138" s="1"/>
      <c r="VG138" s="1"/>
      <c r="VH138" s="1"/>
      <c r="VI138" s="1"/>
      <c r="VJ138" s="1"/>
      <c r="VK138" s="1"/>
      <c r="VL138" s="1"/>
      <c r="VM138" s="1"/>
      <c r="VN138" s="1"/>
      <c r="VO138" s="1"/>
      <c r="VP138" s="1"/>
      <c r="VQ138" s="1"/>
      <c r="VR138" s="1"/>
      <c r="VS138" s="1"/>
      <c r="VT138" s="1"/>
      <c r="VU138" s="1"/>
      <c r="VV138" s="1"/>
      <c r="VW138" s="1"/>
      <c r="VX138" s="1"/>
      <c r="VY138" s="1"/>
      <c r="VZ138" s="1"/>
      <c r="WA138" s="1"/>
      <c r="WB138" s="1"/>
      <c r="WC138" s="1"/>
      <c r="WD138" s="1"/>
      <c r="WE138" s="1"/>
      <c r="WF138" s="1"/>
      <c r="WG138" s="1"/>
      <c r="WH138" s="1"/>
      <c r="WI138" s="1"/>
      <c r="WJ138" s="1"/>
      <c r="WK138" s="1"/>
      <c r="WL138" s="1"/>
      <c r="WM138" s="1"/>
      <c r="WN138" s="1"/>
      <c r="WO138" s="1"/>
      <c r="WP138" s="1"/>
      <c r="WQ138" s="1"/>
      <c r="WR138" s="1"/>
      <c r="WS138" s="1"/>
      <c r="WT138" s="1"/>
      <c r="WU138" s="1"/>
      <c r="WV138" s="1"/>
      <c r="WW138" s="1"/>
      <c r="WX138" s="1"/>
      <c r="WY138" s="1"/>
      <c r="WZ138" s="1"/>
      <c r="XA138" s="1"/>
      <c r="XB138" s="1"/>
      <c r="XC138" s="1"/>
      <c r="XD138" s="1"/>
      <c r="XE138" s="1"/>
      <c r="XF138" s="1"/>
      <c r="XG138" s="1"/>
      <c r="XH138" s="1"/>
      <c r="XI138" s="1"/>
      <c r="XJ138" s="1"/>
      <c r="XK138" s="1"/>
      <c r="XL138" s="1"/>
      <c r="XM138" s="1"/>
      <c r="XN138" s="1"/>
      <c r="XO138" s="1"/>
      <c r="XP138" s="1"/>
      <c r="XQ138" s="1"/>
      <c r="XR138" s="1"/>
      <c r="XS138" s="1"/>
      <c r="XT138" s="1"/>
      <c r="XU138" s="1"/>
      <c r="XV138" s="1"/>
      <c r="XW138" s="1"/>
      <c r="XX138" s="1"/>
      <c r="XY138" s="1"/>
      <c r="XZ138" s="1"/>
      <c r="YA138" s="1"/>
      <c r="YB138" s="1"/>
      <c r="YC138" s="1"/>
      <c r="YD138" s="1"/>
      <c r="YE138" s="1"/>
      <c r="YF138" s="1"/>
      <c r="YG138" s="1"/>
      <c r="YH138" s="1"/>
      <c r="YI138" s="1"/>
      <c r="YJ138" s="1"/>
      <c r="YK138" s="1"/>
      <c r="YL138" s="1"/>
      <c r="YM138" s="1"/>
      <c r="YN138" s="1"/>
      <c r="YO138" s="1"/>
      <c r="YP138" s="1"/>
      <c r="YQ138" s="1"/>
      <c r="YR138" s="1"/>
      <c r="YS138" s="1"/>
      <c r="YT138" s="1"/>
      <c r="YU138" s="1"/>
      <c r="YV138" s="1"/>
      <c r="YW138" s="1"/>
      <c r="YX138" s="1"/>
      <c r="YY138" s="1"/>
      <c r="YZ138" s="1"/>
      <c r="ZA138" s="1"/>
      <c r="ZB138" s="1"/>
      <c r="ZC138" s="1"/>
      <c r="ZD138" s="1"/>
      <c r="ZE138" s="1"/>
      <c r="ZF138" s="1"/>
      <c r="ZG138" s="1"/>
      <c r="ZH138" s="1"/>
      <c r="ZI138" s="1"/>
      <c r="ZJ138" s="1"/>
      <c r="ZK138" s="1"/>
      <c r="ZL138" s="1"/>
      <c r="ZM138" s="1"/>
      <c r="ZN138" s="1"/>
      <c r="ZO138" s="1"/>
      <c r="ZP138" s="1"/>
      <c r="ZQ138" s="1"/>
      <c r="ZR138" s="1"/>
      <c r="ZS138" s="1"/>
      <c r="ZT138" s="1"/>
      <c r="ZU138" s="1"/>
      <c r="ZV138" s="1"/>
      <c r="ZW138" s="1"/>
      <c r="ZX138" s="1"/>
      <c r="ZY138" s="1"/>
      <c r="ZZ138" s="1"/>
      <c r="AAA138" s="1"/>
      <c r="AAB138" s="1"/>
      <c r="AAC138" s="1"/>
      <c r="AAD138" s="1"/>
      <c r="AAE138" s="1"/>
      <c r="AAF138" s="1"/>
      <c r="AAG138" s="1"/>
      <c r="AAH138" s="1"/>
      <c r="AAI138" s="1"/>
      <c r="AAJ138" s="1"/>
      <c r="AAK138" s="1"/>
      <c r="AAL138" s="1"/>
      <c r="AAM138" s="1"/>
      <c r="AAN138" s="1"/>
      <c r="AAO138" s="1"/>
      <c r="AAP138" s="1"/>
      <c r="AAQ138" s="1"/>
      <c r="AAR138" s="1"/>
      <c r="AAS138" s="1"/>
      <c r="AAT138" s="1"/>
      <c r="AAU138" s="1"/>
      <c r="AAV138" s="1"/>
      <c r="AAW138" s="1"/>
      <c r="AAX138" s="1"/>
      <c r="AAY138" s="1"/>
      <c r="AAZ138" s="1"/>
      <c r="ABA138" s="1"/>
      <c r="ABB138" s="1"/>
      <c r="ABC138" s="1"/>
      <c r="ABD138" s="1"/>
      <c r="ABE138" s="1"/>
      <c r="ABF138" s="1"/>
      <c r="ABG138" s="1"/>
      <c r="ABH138" s="1"/>
      <c r="ABI138" s="1"/>
      <c r="ABJ138" s="1"/>
      <c r="ABK138" s="1"/>
      <c r="ABL138" s="1"/>
      <c r="ABM138" s="1"/>
      <c r="ABN138" s="1"/>
      <c r="ABO138" s="1"/>
      <c r="ABP138" s="1"/>
      <c r="ABQ138" s="1"/>
      <c r="ABR138" s="1"/>
      <c r="ABS138" s="1"/>
      <c r="ABT138" s="1"/>
      <c r="ABU138" s="1"/>
      <c r="ABV138" s="1"/>
      <c r="ABW138" s="1"/>
      <c r="ABX138" s="1"/>
      <c r="ABY138" s="1"/>
      <c r="ABZ138" s="1"/>
      <c r="ACA138" s="1"/>
      <c r="ACB138" s="1"/>
      <c r="ACC138" s="1"/>
      <c r="ACD138" s="1"/>
      <c r="ACE138" s="1"/>
      <c r="ACF138" s="1"/>
      <c r="ACG138" s="1"/>
      <c r="ACH138" s="1"/>
      <c r="ACI138" s="1"/>
      <c r="ACJ138" s="1"/>
      <c r="ACK138" s="1"/>
      <c r="ACL138" s="1"/>
      <c r="ACM138" s="1"/>
      <c r="ACN138" s="1"/>
      <c r="ACO138" s="1"/>
      <c r="ACP138" s="1"/>
      <c r="ACQ138" s="1"/>
      <c r="ACR138" s="1"/>
      <c r="ACS138" s="1"/>
      <c r="ACT138" s="1"/>
      <c r="ACU138" s="1"/>
      <c r="ACV138" s="1"/>
      <c r="ACW138" s="1"/>
      <c r="ACX138" s="1"/>
      <c r="ACY138" s="1"/>
      <c r="ACZ138" s="1"/>
      <c r="ADA138" s="1"/>
      <c r="ADB138" s="1"/>
      <c r="ADC138" s="1"/>
      <c r="ADD138" s="1"/>
      <c r="ADE138" s="1"/>
      <c r="ADF138" s="1"/>
      <c r="ADG138" s="1"/>
      <c r="ADH138" s="1"/>
      <c r="ADI138" s="1"/>
      <c r="ADJ138" s="1"/>
      <c r="ADK138" s="1"/>
      <c r="ADL138" s="1"/>
      <c r="ADM138" s="1"/>
      <c r="ADN138" s="1"/>
      <c r="ADO138" s="1"/>
      <c r="ADP138" s="1"/>
      <c r="ADQ138" s="1"/>
      <c r="ADR138" s="1"/>
      <c r="ADS138" s="1"/>
      <c r="ADT138" s="1"/>
      <c r="ADU138" s="1"/>
      <c r="ADV138" s="1"/>
      <c r="ADW138" s="1"/>
      <c r="ADX138" s="1"/>
      <c r="ADY138" s="1"/>
      <c r="ADZ138" s="1"/>
      <c r="AEA138" s="1"/>
      <c r="AEB138" s="1"/>
      <c r="AEC138" s="1"/>
      <c r="AED138" s="1"/>
      <c r="AEE138" s="1"/>
      <c r="AEF138" s="1"/>
      <c r="AEG138" s="1"/>
      <c r="AEH138" s="1"/>
      <c r="AEI138" s="1"/>
      <c r="AEJ138" s="1"/>
      <c r="AEK138" s="1"/>
      <c r="AEL138" s="1"/>
      <c r="AEM138" s="1"/>
      <c r="AEN138" s="1"/>
      <c r="AEO138" s="1"/>
      <c r="AEP138" s="1"/>
      <c r="AEQ138" s="1"/>
      <c r="AER138" s="1"/>
      <c r="AES138" s="1"/>
      <c r="AET138" s="1"/>
      <c r="AEU138" s="1"/>
      <c r="AEV138" s="1"/>
      <c r="AEW138" s="1"/>
      <c r="AEX138" s="1"/>
      <c r="AEY138" s="1"/>
      <c r="AEZ138" s="1"/>
      <c r="AFA138" s="1"/>
      <c r="AFB138" s="1"/>
      <c r="AFC138" s="1"/>
      <c r="AFD138" s="1"/>
      <c r="AFE138" s="1"/>
      <c r="AFF138" s="1"/>
      <c r="AFG138" s="1"/>
      <c r="AFH138" s="1"/>
      <c r="AFI138" s="1"/>
      <c r="AFJ138" s="1"/>
      <c r="AFK138" s="1"/>
      <c r="AFL138" s="1"/>
      <c r="AFM138" s="1"/>
      <c r="AFN138" s="1"/>
      <c r="AFO138" s="1"/>
      <c r="AFP138" s="1"/>
      <c r="AFQ138" s="1"/>
      <c r="AFR138" s="1"/>
      <c r="AFS138" s="1"/>
      <c r="AFT138" s="1"/>
      <c r="AFU138" s="1"/>
      <c r="AFV138" s="1"/>
      <c r="AFW138" s="1"/>
      <c r="AFX138" s="1"/>
      <c r="AFY138" s="1"/>
      <c r="AFZ138" s="1"/>
      <c r="AGA138" s="1"/>
      <c r="AGB138" s="1"/>
      <c r="AGC138" s="1"/>
      <c r="AGD138" s="1"/>
      <c r="AGE138" s="1"/>
      <c r="AGF138" s="1"/>
      <c r="AGG138" s="1"/>
      <c r="AGH138" s="1"/>
      <c r="AGI138" s="1"/>
      <c r="AGJ138" s="1"/>
      <c r="AGK138" s="1"/>
      <c r="AGL138" s="1"/>
      <c r="AGM138" s="1"/>
      <c r="AGN138" s="1"/>
      <c r="AGO138" s="1"/>
      <c r="AGP138" s="1"/>
      <c r="AGQ138" s="1"/>
      <c r="AGR138" s="1"/>
      <c r="AGS138" s="1"/>
      <c r="AGT138" s="1"/>
      <c r="AGU138" s="1"/>
      <c r="AGV138" s="1"/>
      <c r="AGW138" s="1"/>
      <c r="AGX138" s="1"/>
      <c r="AGY138" s="1"/>
      <c r="AGZ138" s="1"/>
      <c r="AHA138" s="1"/>
      <c r="AHB138" s="1"/>
      <c r="AHC138" s="1"/>
      <c r="AHD138" s="1"/>
      <c r="AHE138" s="1"/>
      <c r="AHF138" s="1"/>
      <c r="AHG138" s="1"/>
      <c r="AHH138" s="1"/>
      <c r="AHI138" s="1"/>
      <c r="AHJ138" s="1"/>
      <c r="AHK138" s="1"/>
      <c r="AHL138" s="1"/>
      <c r="AHM138" s="1"/>
      <c r="AHN138" s="1"/>
      <c r="AHO138" s="1"/>
      <c r="AHP138" s="1"/>
      <c r="AHQ138" s="1"/>
      <c r="AHR138" s="1"/>
      <c r="AHS138" s="1"/>
      <c r="AHT138" s="1"/>
      <c r="AHU138" s="1"/>
      <c r="AHV138" s="1"/>
      <c r="AHW138" s="1"/>
      <c r="AHX138" s="1"/>
      <c r="AHY138" s="1"/>
      <c r="AHZ138" s="1"/>
      <c r="AIA138" s="1"/>
      <c r="AIB138" s="1"/>
      <c r="AIC138" s="1"/>
      <c r="AID138" s="1"/>
      <c r="AIE138" s="1"/>
      <c r="AIF138" s="1"/>
      <c r="AIG138" s="1"/>
      <c r="AIH138" s="1"/>
      <c r="AII138" s="1"/>
      <c r="AIJ138" s="1"/>
      <c r="AIK138" s="1"/>
      <c r="AIL138" s="1"/>
      <c r="AIM138" s="1"/>
      <c r="AIN138" s="1"/>
      <c r="AIO138" s="1"/>
      <c r="AIP138" s="1"/>
      <c r="AIQ138" s="1"/>
      <c r="AIR138" s="1"/>
      <c r="AIS138" s="1"/>
      <c r="AIT138" s="1"/>
      <c r="AIU138" s="1"/>
      <c r="AIV138" s="1"/>
      <c r="AIW138" s="1"/>
      <c r="AIX138" s="1"/>
      <c r="AIY138" s="1"/>
      <c r="AIZ138" s="1"/>
      <c r="AJA138" s="1"/>
      <c r="AJB138" s="1"/>
      <c r="AJC138" s="1"/>
      <c r="AJD138" s="1"/>
      <c r="AJE138" s="1"/>
      <c r="AJF138" s="1"/>
      <c r="AJG138" s="1"/>
      <c r="AJH138" s="1"/>
      <c r="AJI138" s="1"/>
      <c r="AJJ138" s="1"/>
      <c r="AJK138" s="1"/>
      <c r="AJL138" s="1"/>
      <c r="AJM138" s="1"/>
      <c r="AJN138" s="1"/>
      <c r="AJO138" s="1"/>
      <c r="AJP138" s="1"/>
      <c r="AJQ138" s="1"/>
      <c r="AJR138" s="1"/>
      <c r="AJS138" s="1"/>
      <c r="AJT138" s="1"/>
      <c r="AJU138" s="1"/>
      <c r="AJV138" s="1"/>
      <c r="AJW138" s="1"/>
      <c r="AJX138" s="1"/>
      <c r="AJY138" s="1"/>
      <c r="AJZ138" s="1"/>
      <c r="AKA138" s="1"/>
      <c r="AKB138" s="1"/>
      <c r="AKC138" s="1"/>
      <c r="AKD138" s="1"/>
      <c r="AKE138" s="1"/>
      <c r="AKF138" s="1"/>
      <c r="AKG138" s="1"/>
      <c r="AKH138" s="1"/>
      <c r="AKI138" s="1"/>
      <c r="AKJ138" s="1"/>
      <c r="AKK138" s="1"/>
      <c r="AKL138" s="1"/>
    </row>
    <row r="139" spans="1:974" s="70" customFormat="1" ht="39.75" customHeight="1" thickBot="1">
      <c r="A139" s="569" t="s">
        <v>3152</v>
      </c>
      <c r="B139" s="606" t="s">
        <v>3153</v>
      </c>
      <c r="C139" s="606"/>
      <c r="D139" s="342"/>
      <c r="E139" s="342"/>
      <c r="F139" s="342"/>
      <c r="G139" s="342"/>
      <c r="H139" s="336"/>
      <c r="I139" s="337"/>
      <c r="J139" s="337"/>
      <c r="K139" s="336"/>
      <c r="L139" s="336"/>
      <c r="M139" s="328"/>
      <c r="N139" s="328"/>
      <c r="O139" s="163"/>
      <c r="P139" s="163"/>
      <c r="Q139" s="163"/>
      <c r="R139" s="163"/>
      <c r="S139" s="163"/>
      <c r="T139" s="330"/>
      <c r="U139" s="330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3"/>
      <c r="AK139" s="163"/>
      <c r="AL139" s="163"/>
      <c r="AM139" s="163"/>
      <c r="AN139" s="163"/>
      <c r="AO139" s="163"/>
      <c r="AP139" s="163"/>
      <c r="AQ139" s="163"/>
      <c r="AR139" s="163"/>
      <c r="AS139" s="163"/>
      <c r="AT139" s="163"/>
      <c r="AU139" s="163"/>
      <c r="AV139" s="163"/>
      <c r="AW139" s="163"/>
      <c r="AX139" s="163"/>
      <c r="AY139" s="163"/>
      <c r="AZ139" s="163"/>
      <c r="BA139" s="163"/>
      <c r="BB139" s="163"/>
      <c r="BC139" s="163"/>
      <c r="BD139" s="163"/>
      <c r="BE139" s="163"/>
      <c r="BF139" s="163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  <c r="IW139" s="1"/>
      <c r="IX139" s="1"/>
      <c r="IY139" s="1"/>
      <c r="IZ139" s="1"/>
      <c r="JA139" s="1"/>
      <c r="JB139" s="1"/>
      <c r="JC139" s="1"/>
      <c r="JD139" s="1"/>
      <c r="JE139" s="1"/>
      <c r="JF139" s="1"/>
      <c r="JG139" s="1"/>
      <c r="JH139" s="1"/>
      <c r="JI139" s="1"/>
      <c r="JJ139" s="1"/>
      <c r="JK139" s="1"/>
      <c r="JL139" s="1"/>
      <c r="JM139" s="1"/>
      <c r="JN139" s="1"/>
      <c r="JO139" s="1"/>
      <c r="JP139" s="1"/>
      <c r="JQ139" s="1"/>
      <c r="JR139" s="1"/>
      <c r="JS139" s="1"/>
      <c r="JT139" s="1"/>
      <c r="JU139" s="1"/>
      <c r="JV139" s="1"/>
      <c r="JW139" s="1"/>
      <c r="JX139" s="1"/>
      <c r="JY139" s="1"/>
      <c r="JZ139" s="1"/>
      <c r="KA139" s="1"/>
      <c r="KB139" s="1"/>
      <c r="KC139" s="1"/>
      <c r="KD139" s="1"/>
      <c r="KE139" s="1"/>
      <c r="KF139" s="1"/>
      <c r="KG139" s="1"/>
      <c r="KH139" s="1"/>
      <c r="KI139" s="1"/>
      <c r="KJ139" s="1"/>
      <c r="KK139" s="1"/>
      <c r="KL139" s="1"/>
      <c r="KM139" s="1"/>
      <c r="KN139" s="1"/>
      <c r="KO139" s="1"/>
      <c r="KP139" s="1"/>
      <c r="KQ139" s="1"/>
      <c r="KR139" s="1"/>
      <c r="KS139" s="1"/>
      <c r="KT139" s="1"/>
      <c r="KU139" s="1"/>
      <c r="KV139" s="1"/>
      <c r="KW139" s="1"/>
      <c r="KX139" s="1"/>
      <c r="KY139" s="1"/>
      <c r="KZ139" s="1"/>
      <c r="LA139" s="1"/>
      <c r="LB139" s="1"/>
      <c r="LC139" s="1"/>
      <c r="LD139" s="1"/>
      <c r="LE139" s="1"/>
      <c r="LF139" s="1"/>
      <c r="LG139" s="1"/>
      <c r="LH139" s="1"/>
      <c r="LI139" s="1"/>
      <c r="LJ139" s="1"/>
      <c r="LK139" s="1"/>
      <c r="LL139" s="1"/>
      <c r="LM139" s="1"/>
      <c r="LN139" s="1"/>
      <c r="LO139" s="1"/>
      <c r="LP139" s="1"/>
      <c r="LQ139" s="1"/>
      <c r="LR139" s="1"/>
      <c r="LS139" s="1"/>
      <c r="LT139" s="1"/>
      <c r="LU139" s="1"/>
      <c r="LV139" s="1"/>
      <c r="LW139" s="1"/>
      <c r="LX139" s="1"/>
      <c r="LY139" s="1"/>
      <c r="LZ139" s="1"/>
      <c r="MA139" s="1"/>
      <c r="MB139" s="1"/>
      <c r="MC139" s="1"/>
      <c r="MD139" s="1"/>
      <c r="ME139" s="1"/>
      <c r="MF139" s="1"/>
      <c r="MG139" s="1"/>
      <c r="MH139" s="1"/>
      <c r="MI139" s="1"/>
      <c r="MJ139" s="1"/>
      <c r="MK139" s="1"/>
      <c r="ML139" s="1"/>
      <c r="MM139" s="1"/>
      <c r="MN139" s="1"/>
      <c r="MO139" s="1"/>
      <c r="MP139" s="1"/>
      <c r="MQ139" s="1"/>
      <c r="MR139" s="1"/>
      <c r="MS139" s="1"/>
      <c r="MT139" s="1"/>
      <c r="MU139" s="1"/>
      <c r="MV139" s="1"/>
      <c r="MW139" s="1"/>
      <c r="MX139" s="1"/>
      <c r="MY139" s="1"/>
      <c r="MZ139" s="1"/>
      <c r="NA139" s="1"/>
      <c r="NB139" s="1"/>
      <c r="NC139" s="1"/>
      <c r="ND139" s="1"/>
      <c r="NE139" s="1"/>
      <c r="NF139" s="1"/>
      <c r="NG139" s="1"/>
      <c r="NH139" s="1"/>
      <c r="NI139" s="1"/>
      <c r="NJ139" s="1"/>
      <c r="NK139" s="1"/>
      <c r="NL139" s="1"/>
      <c r="NM139" s="1"/>
      <c r="NN139" s="1"/>
      <c r="NO139" s="1"/>
      <c r="NP139" s="1"/>
      <c r="NQ139" s="1"/>
      <c r="NR139" s="1"/>
      <c r="NS139" s="1"/>
      <c r="NT139" s="1"/>
      <c r="NU139" s="1"/>
      <c r="NV139" s="1"/>
      <c r="NW139" s="1"/>
      <c r="NX139" s="1"/>
      <c r="NY139" s="1"/>
      <c r="NZ139" s="1"/>
      <c r="OA139" s="1"/>
      <c r="OB139" s="1"/>
      <c r="OC139" s="1"/>
      <c r="OD139" s="1"/>
      <c r="OE139" s="1"/>
      <c r="OF139" s="1"/>
      <c r="OG139" s="1"/>
      <c r="OH139" s="1"/>
      <c r="OI139" s="1"/>
      <c r="OJ139" s="1"/>
      <c r="OK139" s="1"/>
      <c r="OL139" s="1"/>
      <c r="OM139" s="1"/>
      <c r="ON139" s="1"/>
      <c r="OO139" s="1"/>
      <c r="OP139" s="1"/>
      <c r="OQ139" s="1"/>
      <c r="OR139" s="1"/>
      <c r="OS139" s="1"/>
      <c r="OT139" s="1"/>
      <c r="OU139" s="1"/>
      <c r="OV139" s="1"/>
      <c r="OW139" s="1"/>
      <c r="OX139" s="1"/>
      <c r="OY139" s="1"/>
      <c r="OZ139" s="1"/>
      <c r="PA139" s="1"/>
      <c r="PB139" s="1"/>
      <c r="PC139" s="1"/>
      <c r="PD139" s="1"/>
      <c r="PE139" s="1"/>
      <c r="PF139" s="1"/>
      <c r="PG139" s="1"/>
      <c r="PH139" s="1"/>
      <c r="PI139" s="1"/>
      <c r="PJ139" s="1"/>
      <c r="PK139" s="1"/>
      <c r="PL139" s="1"/>
      <c r="PM139" s="1"/>
      <c r="PN139" s="1"/>
      <c r="PO139" s="1"/>
      <c r="PP139" s="1"/>
      <c r="PQ139" s="1"/>
      <c r="PR139" s="1"/>
      <c r="PS139" s="1"/>
      <c r="PT139" s="1"/>
      <c r="PU139" s="1"/>
      <c r="PV139" s="1"/>
      <c r="PW139" s="1"/>
      <c r="PX139" s="1"/>
      <c r="PY139" s="1"/>
      <c r="PZ139" s="1"/>
      <c r="QA139" s="1"/>
      <c r="QB139" s="1"/>
      <c r="QC139" s="1"/>
      <c r="QD139" s="1"/>
      <c r="QE139" s="1"/>
      <c r="QF139" s="1"/>
      <c r="QG139" s="1"/>
      <c r="QH139" s="1"/>
      <c r="QI139" s="1"/>
      <c r="QJ139" s="1"/>
      <c r="QK139" s="1"/>
      <c r="QL139" s="1"/>
      <c r="QM139" s="1"/>
      <c r="QN139" s="1"/>
      <c r="QO139" s="1"/>
      <c r="QP139" s="1"/>
      <c r="QQ139" s="1"/>
      <c r="QR139" s="1"/>
      <c r="QS139" s="1"/>
      <c r="QT139" s="1"/>
      <c r="QU139" s="1"/>
      <c r="QV139" s="1"/>
      <c r="QW139" s="1"/>
      <c r="QX139" s="1"/>
      <c r="QY139" s="1"/>
      <c r="QZ139" s="1"/>
      <c r="RA139" s="1"/>
      <c r="RB139" s="1"/>
      <c r="RC139" s="1"/>
      <c r="RD139" s="1"/>
      <c r="RE139" s="1"/>
      <c r="RF139" s="1"/>
      <c r="RG139" s="1"/>
      <c r="RH139" s="1"/>
      <c r="RI139" s="1"/>
      <c r="RJ139" s="1"/>
      <c r="RK139" s="1"/>
      <c r="RL139" s="1"/>
      <c r="RM139" s="1"/>
      <c r="RN139" s="1"/>
      <c r="RO139" s="1"/>
      <c r="RP139" s="1"/>
      <c r="RQ139" s="1"/>
      <c r="RR139" s="1"/>
      <c r="RS139" s="1"/>
      <c r="RT139" s="1"/>
      <c r="RU139" s="1"/>
      <c r="RV139" s="1"/>
      <c r="RW139" s="1"/>
      <c r="RX139" s="1"/>
      <c r="RY139" s="1"/>
      <c r="RZ139" s="1"/>
      <c r="SA139" s="1"/>
      <c r="SB139" s="1"/>
      <c r="SC139" s="1"/>
      <c r="SD139" s="1"/>
      <c r="SE139" s="1"/>
      <c r="SF139" s="1"/>
      <c r="SG139" s="1"/>
      <c r="SH139" s="1"/>
      <c r="SI139" s="1"/>
      <c r="SJ139" s="1"/>
      <c r="SK139" s="1"/>
      <c r="SL139" s="1"/>
      <c r="SM139" s="1"/>
      <c r="SN139" s="1"/>
      <c r="SO139" s="1"/>
      <c r="SP139" s="1"/>
      <c r="SQ139" s="1"/>
      <c r="SR139" s="1"/>
      <c r="SS139" s="1"/>
      <c r="ST139" s="1"/>
      <c r="SU139" s="1"/>
      <c r="SV139" s="1"/>
      <c r="SW139" s="1"/>
      <c r="SX139" s="1"/>
      <c r="SY139" s="1"/>
      <c r="SZ139" s="1"/>
      <c r="TA139" s="1"/>
      <c r="TB139" s="1"/>
      <c r="TC139" s="1"/>
      <c r="TD139" s="1"/>
      <c r="TE139" s="1"/>
      <c r="TF139" s="1"/>
      <c r="TG139" s="1"/>
      <c r="TH139" s="1"/>
      <c r="TI139" s="1"/>
      <c r="TJ139" s="1"/>
      <c r="TK139" s="1"/>
      <c r="TL139" s="1"/>
      <c r="TM139" s="1"/>
      <c r="TN139" s="1"/>
      <c r="TO139" s="1"/>
      <c r="TP139" s="1"/>
      <c r="TQ139" s="1"/>
      <c r="TR139" s="1"/>
      <c r="TS139" s="1"/>
      <c r="TT139" s="1"/>
      <c r="TU139" s="1"/>
      <c r="TV139" s="1"/>
      <c r="TW139" s="1"/>
      <c r="TX139" s="1"/>
      <c r="TY139" s="1"/>
      <c r="TZ139" s="1"/>
      <c r="UA139" s="1"/>
      <c r="UB139" s="1"/>
      <c r="UC139" s="1"/>
      <c r="UD139" s="1"/>
      <c r="UE139" s="1"/>
      <c r="UF139" s="1"/>
      <c r="UG139" s="1"/>
      <c r="UH139" s="1"/>
      <c r="UI139" s="1"/>
      <c r="UJ139" s="1"/>
      <c r="UK139" s="1"/>
      <c r="UL139" s="1"/>
      <c r="UM139" s="1"/>
      <c r="UN139" s="1"/>
      <c r="UO139" s="1"/>
      <c r="UP139" s="1"/>
      <c r="UQ139" s="1"/>
      <c r="UR139" s="1"/>
      <c r="US139" s="1"/>
      <c r="UT139" s="1"/>
      <c r="UU139" s="1"/>
      <c r="UV139" s="1"/>
      <c r="UW139" s="1"/>
      <c r="UX139" s="1"/>
      <c r="UY139" s="1"/>
      <c r="UZ139" s="1"/>
      <c r="VA139" s="1"/>
      <c r="VB139" s="1"/>
      <c r="VC139" s="1"/>
      <c r="VD139" s="1"/>
      <c r="VE139" s="1"/>
      <c r="VF139" s="1"/>
      <c r="VG139" s="1"/>
      <c r="VH139" s="1"/>
      <c r="VI139" s="1"/>
      <c r="VJ139" s="1"/>
      <c r="VK139" s="1"/>
      <c r="VL139" s="1"/>
      <c r="VM139" s="1"/>
      <c r="VN139" s="1"/>
      <c r="VO139" s="1"/>
      <c r="VP139" s="1"/>
      <c r="VQ139" s="1"/>
      <c r="VR139" s="1"/>
      <c r="VS139" s="1"/>
      <c r="VT139" s="1"/>
      <c r="VU139" s="1"/>
      <c r="VV139" s="1"/>
      <c r="VW139" s="1"/>
      <c r="VX139" s="1"/>
      <c r="VY139" s="1"/>
      <c r="VZ139" s="1"/>
      <c r="WA139" s="1"/>
      <c r="WB139" s="1"/>
      <c r="WC139" s="1"/>
      <c r="WD139" s="1"/>
      <c r="WE139" s="1"/>
      <c r="WF139" s="1"/>
      <c r="WG139" s="1"/>
      <c r="WH139" s="1"/>
      <c r="WI139" s="1"/>
      <c r="WJ139" s="1"/>
      <c r="WK139" s="1"/>
      <c r="WL139" s="1"/>
      <c r="WM139" s="1"/>
      <c r="WN139" s="1"/>
      <c r="WO139" s="1"/>
      <c r="WP139" s="1"/>
      <c r="WQ139" s="1"/>
      <c r="WR139" s="1"/>
      <c r="WS139" s="1"/>
      <c r="WT139" s="1"/>
      <c r="WU139" s="1"/>
      <c r="WV139" s="1"/>
      <c r="WW139" s="1"/>
      <c r="WX139" s="1"/>
      <c r="WY139" s="1"/>
      <c r="WZ139" s="1"/>
      <c r="XA139" s="1"/>
      <c r="XB139" s="1"/>
      <c r="XC139" s="1"/>
      <c r="XD139" s="1"/>
      <c r="XE139" s="1"/>
      <c r="XF139" s="1"/>
      <c r="XG139" s="1"/>
      <c r="XH139" s="1"/>
      <c r="XI139" s="1"/>
      <c r="XJ139" s="1"/>
      <c r="XK139" s="1"/>
      <c r="XL139" s="1"/>
      <c r="XM139" s="1"/>
      <c r="XN139" s="1"/>
      <c r="XO139" s="1"/>
      <c r="XP139" s="1"/>
      <c r="XQ139" s="1"/>
      <c r="XR139" s="1"/>
      <c r="XS139" s="1"/>
      <c r="XT139" s="1"/>
      <c r="XU139" s="1"/>
      <c r="XV139" s="1"/>
      <c r="XW139" s="1"/>
      <c r="XX139" s="1"/>
      <c r="XY139" s="1"/>
      <c r="XZ139" s="1"/>
      <c r="YA139" s="1"/>
      <c r="YB139" s="1"/>
      <c r="YC139" s="1"/>
      <c r="YD139" s="1"/>
      <c r="YE139" s="1"/>
      <c r="YF139" s="1"/>
      <c r="YG139" s="1"/>
      <c r="YH139" s="1"/>
      <c r="YI139" s="1"/>
      <c r="YJ139" s="1"/>
      <c r="YK139" s="1"/>
      <c r="YL139" s="1"/>
      <c r="YM139" s="1"/>
      <c r="YN139" s="1"/>
      <c r="YO139" s="1"/>
      <c r="YP139" s="1"/>
      <c r="YQ139" s="1"/>
      <c r="YR139" s="1"/>
      <c r="YS139" s="1"/>
      <c r="YT139" s="1"/>
      <c r="YU139" s="1"/>
      <c r="YV139" s="1"/>
      <c r="YW139" s="1"/>
      <c r="YX139" s="1"/>
      <c r="YY139" s="1"/>
      <c r="YZ139" s="1"/>
      <c r="ZA139" s="1"/>
      <c r="ZB139" s="1"/>
      <c r="ZC139" s="1"/>
      <c r="ZD139" s="1"/>
      <c r="ZE139" s="1"/>
      <c r="ZF139" s="1"/>
      <c r="ZG139" s="1"/>
      <c r="ZH139" s="1"/>
      <c r="ZI139" s="1"/>
      <c r="ZJ139" s="1"/>
      <c r="ZK139" s="1"/>
      <c r="ZL139" s="1"/>
      <c r="ZM139" s="1"/>
      <c r="ZN139" s="1"/>
      <c r="ZO139" s="1"/>
      <c r="ZP139" s="1"/>
      <c r="ZQ139" s="1"/>
      <c r="ZR139" s="1"/>
      <c r="ZS139" s="1"/>
      <c r="ZT139" s="1"/>
      <c r="ZU139" s="1"/>
      <c r="ZV139" s="1"/>
      <c r="ZW139" s="1"/>
      <c r="ZX139" s="1"/>
      <c r="ZY139" s="1"/>
      <c r="ZZ139" s="1"/>
      <c r="AAA139" s="1"/>
      <c r="AAB139" s="1"/>
      <c r="AAC139" s="1"/>
      <c r="AAD139" s="1"/>
      <c r="AAE139" s="1"/>
      <c r="AAF139" s="1"/>
      <c r="AAG139" s="1"/>
      <c r="AAH139" s="1"/>
      <c r="AAI139" s="1"/>
      <c r="AAJ139" s="1"/>
      <c r="AAK139" s="1"/>
      <c r="AAL139" s="1"/>
      <c r="AAM139" s="1"/>
      <c r="AAN139" s="1"/>
      <c r="AAO139" s="1"/>
      <c r="AAP139" s="1"/>
      <c r="AAQ139" s="1"/>
      <c r="AAR139" s="1"/>
      <c r="AAS139" s="1"/>
      <c r="AAT139" s="1"/>
      <c r="AAU139" s="1"/>
      <c r="AAV139" s="1"/>
      <c r="AAW139" s="1"/>
      <c r="AAX139" s="1"/>
      <c r="AAY139" s="1"/>
      <c r="AAZ139" s="1"/>
      <c r="ABA139" s="1"/>
      <c r="ABB139" s="1"/>
      <c r="ABC139" s="1"/>
      <c r="ABD139" s="1"/>
      <c r="ABE139" s="1"/>
      <c r="ABF139" s="1"/>
      <c r="ABG139" s="1"/>
      <c r="ABH139" s="1"/>
      <c r="ABI139" s="1"/>
      <c r="ABJ139" s="1"/>
      <c r="ABK139" s="1"/>
      <c r="ABL139" s="1"/>
      <c r="ABM139" s="1"/>
      <c r="ABN139" s="1"/>
      <c r="ABO139" s="1"/>
      <c r="ABP139" s="1"/>
      <c r="ABQ139" s="1"/>
      <c r="ABR139" s="1"/>
      <c r="ABS139" s="1"/>
      <c r="ABT139" s="1"/>
      <c r="ABU139" s="1"/>
      <c r="ABV139" s="1"/>
      <c r="ABW139" s="1"/>
      <c r="ABX139" s="1"/>
      <c r="ABY139" s="1"/>
      <c r="ABZ139" s="1"/>
      <c r="ACA139" s="1"/>
      <c r="ACB139" s="1"/>
      <c r="ACC139" s="1"/>
      <c r="ACD139" s="1"/>
      <c r="ACE139" s="1"/>
      <c r="ACF139" s="1"/>
      <c r="ACG139" s="1"/>
      <c r="ACH139" s="1"/>
      <c r="ACI139" s="1"/>
      <c r="ACJ139" s="1"/>
      <c r="ACK139" s="1"/>
      <c r="ACL139" s="1"/>
      <c r="ACM139" s="1"/>
      <c r="ACN139" s="1"/>
      <c r="ACO139" s="1"/>
      <c r="ACP139" s="1"/>
      <c r="ACQ139" s="1"/>
      <c r="ACR139" s="1"/>
      <c r="ACS139" s="1"/>
      <c r="ACT139" s="1"/>
      <c r="ACU139" s="1"/>
      <c r="ACV139" s="1"/>
      <c r="ACW139" s="1"/>
      <c r="ACX139" s="1"/>
      <c r="ACY139" s="1"/>
      <c r="ACZ139" s="1"/>
      <c r="ADA139" s="1"/>
      <c r="ADB139" s="1"/>
      <c r="ADC139" s="1"/>
      <c r="ADD139" s="1"/>
      <c r="ADE139" s="1"/>
      <c r="ADF139" s="1"/>
      <c r="ADG139" s="1"/>
      <c r="ADH139" s="1"/>
      <c r="ADI139" s="1"/>
      <c r="ADJ139" s="1"/>
      <c r="ADK139" s="1"/>
      <c r="ADL139" s="1"/>
      <c r="ADM139" s="1"/>
      <c r="ADN139" s="1"/>
      <c r="ADO139" s="1"/>
      <c r="ADP139" s="1"/>
      <c r="ADQ139" s="1"/>
      <c r="ADR139" s="1"/>
      <c r="ADS139" s="1"/>
      <c r="ADT139" s="1"/>
      <c r="ADU139" s="1"/>
      <c r="ADV139" s="1"/>
      <c r="ADW139" s="1"/>
      <c r="ADX139" s="1"/>
      <c r="ADY139" s="1"/>
      <c r="ADZ139" s="1"/>
      <c r="AEA139" s="1"/>
      <c r="AEB139" s="1"/>
      <c r="AEC139" s="1"/>
      <c r="AED139" s="1"/>
      <c r="AEE139" s="1"/>
      <c r="AEF139" s="1"/>
      <c r="AEG139" s="1"/>
      <c r="AEH139" s="1"/>
      <c r="AEI139" s="1"/>
      <c r="AEJ139" s="1"/>
      <c r="AEK139" s="1"/>
      <c r="AEL139" s="1"/>
      <c r="AEM139" s="1"/>
      <c r="AEN139" s="1"/>
      <c r="AEO139" s="1"/>
      <c r="AEP139" s="1"/>
      <c r="AEQ139" s="1"/>
      <c r="AER139" s="1"/>
      <c r="AES139" s="1"/>
      <c r="AET139" s="1"/>
      <c r="AEU139" s="1"/>
      <c r="AEV139" s="1"/>
      <c r="AEW139" s="1"/>
      <c r="AEX139" s="1"/>
      <c r="AEY139" s="1"/>
      <c r="AEZ139" s="1"/>
      <c r="AFA139" s="1"/>
      <c r="AFB139" s="1"/>
      <c r="AFC139" s="1"/>
      <c r="AFD139" s="1"/>
      <c r="AFE139" s="1"/>
      <c r="AFF139" s="1"/>
      <c r="AFG139" s="1"/>
      <c r="AFH139" s="1"/>
      <c r="AFI139" s="1"/>
      <c r="AFJ139" s="1"/>
      <c r="AFK139" s="1"/>
      <c r="AFL139" s="1"/>
      <c r="AFM139" s="1"/>
      <c r="AFN139" s="1"/>
      <c r="AFO139" s="1"/>
      <c r="AFP139" s="1"/>
      <c r="AFQ139" s="1"/>
      <c r="AFR139" s="1"/>
      <c r="AFS139" s="1"/>
      <c r="AFT139" s="1"/>
      <c r="AFU139" s="1"/>
      <c r="AFV139" s="1"/>
      <c r="AFW139" s="1"/>
      <c r="AFX139" s="1"/>
      <c r="AFY139" s="1"/>
      <c r="AFZ139" s="1"/>
      <c r="AGA139" s="1"/>
      <c r="AGB139" s="1"/>
      <c r="AGC139" s="1"/>
      <c r="AGD139" s="1"/>
      <c r="AGE139" s="1"/>
      <c r="AGF139" s="1"/>
      <c r="AGG139" s="1"/>
      <c r="AGH139" s="1"/>
      <c r="AGI139" s="1"/>
      <c r="AGJ139" s="1"/>
      <c r="AGK139" s="1"/>
      <c r="AGL139" s="1"/>
      <c r="AGM139" s="1"/>
      <c r="AGN139" s="1"/>
      <c r="AGO139" s="1"/>
      <c r="AGP139" s="1"/>
      <c r="AGQ139" s="1"/>
      <c r="AGR139" s="1"/>
      <c r="AGS139" s="1"/>
      <c r="AGT139" s="1"/>
      <c r="AGU139" s="1"/>
      <c r="AGV139" s="1"/>
      <c r="AGW139" s="1"/>
      <c r="AGX139" s="1"/>
      <c r="AGY139" s="1"/>
      <c r="AGZ139" s="1"/>
      <c r="AHA139" s="1"/>
      <c r="AHB139" s="1"/>
      <c r="AHC139" s="1"/>
      <c r="AHD139" s="1"/>
      <c r="AHE139" s="1"/>
      <c r="AHF139" s="1"/>
      <c r="AHG139" s="1"/>
      <c r="AHH139" s="1"/>
      <c r="AHI139" s="1"/>
      <c r="AHJ139" s="1"/>
      <c r="AHK139" s="1"/>
      <c r="AHL139" s="1"/>
      <c r="AHM139" s="1"/>
      <c r="AHN139" s="1"/>
      <c r="AHO139" s="1"/>
      <c r="AHP139" s="1"/>
      <c r="AHQ139" s="1"/>
      <c r="AHR139" s="1"/>
      <c r="AHS139" s="1"/>
      <c r="AHT139" s="1"/>
      <c r="AHU139" s="1"/>
      <c r="AHV139" s="1"/>
      <c r="AHW139" s="1"/>
      <c r="AHX139" s="1"/>
      <c r="AHY139" s="1"/>
      <c r="AHZ139" s="1"/>
      <c r="AIA139" s="1"/>
      <c r="AIB139" s="1"/>
      <c r="AIC139" s="1"/>
      <c r="AID139" s="1"/>
      <c r="AIE139" s="1"/>
      <c r="AIF139" s="1"/>
      <c r="AIG139" s="1"/>
      <c r="AIH139" s="1"/>
      <c r="AII139" s="1"/>
      <c r="AIJ139" s="1"/>
      <c r="AIK139" s="1"/>
      <c r="AIL139" s="1"/>
      <c r="AIM139" s="1"/>
      <c r="AIN139" s="1"/>
      <c r="AIO139" s="1"/>
      <c r="AIP139" s="1"/>
      <c r="AIQ139" s="1"/>
      <c r="AIR139" s="1"/>
      <c r="AIS139" s="1"/>
      <c r="AIT139" s="1"/>
      <c r="AIU139" s="1"/>
      <c r="AIV139" s="1"/>
      <c r="AIW139" s="1"/>
      <c r="AIX139" s="1"/>
      <c r="AIY139" s="1"/>
      <c r="AIZ139" s="1"/>
      <c r="AJA139" s="1"/>
      <c r="AJB139" s="1"/>
      <c r="AJC139" s="1"/>
      <c r="AJD139" s="1"/>
      <c r="AJE139" s="1"/>
      <c r="AJF139" s="1"/>
      <c r="AJG139" s="1"/>
      <c r="AJH139" s="1"/>
      <c r="AJI139" s="1"/>
      <c r="AJJ139" s="1"/>
      <c r="AJK139" s="1"/>
      <c r="AJL139" s="1"/>
      <c r="AJM139" s="1"/>
      <c r="AJN139" s="1"/>
      <c r="AJO139" s="1"/>
      <c r="AJP139" s="1"/>
      <c r="AJQ139" s="1"/>
      <c r="AJR139" s="1"/>
      <c r="AJS139" s="1"/>
      <c r="AJT139" s="1"/>
      <c r="AJU139" s="1"/>
      <c r="AJV139" s="1"/>
      <c r="AJW139" s="1"/>
      <c r="AJX139" s="1"/>
      <c r="AJY139" s="1"/>
      <c r="AJZ139" s="1"/>
      <c r="AKA139" s="1"/>
      <c r="AKB139" s="1"/>
      <c r="AKC139" s="1"/>
      <c r="AKD139" s="1"/>
      <c r="AKE139" s="1"/>
      <c r="AKF139" s="1"/>
      <c r="AKG139" s="1"/>
      <c r="AKH139" s="1"/>
      <c r="AKI139" s="1"/>
      <c r="AKJ139" s="1"/>
      <c r="AKK139" s="1"/>
      <c r="AKL139" s="1"/>
    </row>
    <row r="140" spans="1:974" s="70" customFormat="1" ht="92.25" customHeight="1">
      <c r="A140" s="570" t="s">
        <v>3154</v>
      </c>
      <c r="B140" s="607" t="s">
        <v>3155</v>
      </c>
      <c r="C140" s="607"/>
      <c r="D140" s="342"/>
      <c r="E140" s="342"/>
      <c r="F140" s="342"/>
      <c r="G140" s="342"/>
      <c r="H140" s="336"/>
      <c r="I140" s="337"/>
      <c r="J140" s="337"/>
      <c r="K140" s="336"/>
      <c r="L140" s="336"/>
      <c r="M140" s="328"/>
      <c r="N140" s="328"/>
      <c r="O140" s="163"/>
      <c r="P140" s="163"/>
      <c r="Q140" s="163"/>
      <c r="R140" s="163"/>
      <c r="S140" s="163"/>
      <c r="T140" s="330"/>
      <c r="U140" s="330"/>
      <c r="V140" s="163"/>
      <c r="W140" s="163"/>
      <c r="X140" s="163"/>
      <c r="Y140" s="163"/>
      <c r="Z140" s="163"/>
      <c r="AA140" s="163"/>
      <c r="AB140" s="163"/>
      <c r="AC140" s="163"/>
      <c r="AD140" s="163"/>
      <c r="AE140" s="163"/>
      <c r="AF140" s="163"/>
      <c r="AG140" s="163"/>
      <c r="AH140" s="163"/>
      <c r="AI140" s="163"/>
      <c r="AJ140" s="163"/>
      <c r="AK140" s="163"/>
      <c r="AL140" s="163"/>
      <c r="AM140" s="163"/>
      <c r="AN140" s="163"/>
      <c r="AO140" s="163"/>
      <c r="AP140" s="163"/>
      <c r="AQ140" s="163"/>
      <c r="AR140" s="163"/>
      <c r="AS140" s="163"/>
      <c r="AT140" s="163"/>
      <c r="AU140" s="163"/>
      <c r="AV140" s="163"/>
      <c r="AW140" s="163"/>
      <c r="AX140" s="163"/>
      <c r="AY140" s="163"/>
      <c r="AZ140" s="163"/>
      <c r="BA140" s="163"/>
      <c r="BB140" s="163"/>
      <c r="BC140" s="163"/>
      <c r="BD140" s="163"/>
      <c r="BE140" s="163"/>
      <c r="BF140" s="163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  <c r="IW140" s="1"/>
      <c r="IX140" s="1"/>
      <c r="IY140" s="1"/>
      <c r="IZ140" s="1"/>
      <c r="JA140" s="1"/>
      <c r="JB140" s="1"/>
      <c r="JC140" s="1"/>
      <c r="JD140" s="1"/>
      <c r="JE140" s="1"/>
      <c r="JF140" s="1"/>
      <c r="JG140" s="1"/>
      <c r="JH140" s="1"/>
      <c r="JI140" s="1"/>
      <c r="JJ140" s="1"/>
      <c r="JK140" s="1"/>
      <c r="JL140" s="1"/>
      <c r="JM140" s="1"/>
      <c r="JN140" s="1"/>
      <c r="JO140" s="1"/>
      <c r="JP140" s="1"/>
      <c r="JQ140" s="1"/>
      <c r="JR140" s="1"/>
      <c r="JS140" s="1"/>
      <c r="JT140" s="1"/>
      <c r="JU140" s="1"/>
      <c r="JV140" s="1"/>
      <c r="JW140" s="1"/>
      <c r="JX140" s="1"/>
      <c r="JY140" s="1"/>
      <c r="JZ140" s="1"/>
      <c r="KA140" s="1"/>
      <c r="KB140" s="1"/>
      <c r="KC140" s="1"/>
      <c r="KD140" s="1"/>
      <c r="KE140" s="1"/>
      <c r="KF140" s="1"/>
      <c r="KG140" s="1"/>
      <c r="KH140" s="1"/>
      <c r="KI140" s="1"/>
      <c r="KJ140" s="1"/>
      <c r="KK140" s="1"/>
      <c r="KL140" s="1"/>
      <c r="KM140" s="1"/>
      <c r="KN140" s="1"/>
      <c r="KO140" s="1"/>
      <c r="KP140" s="1"/>
      <c r="KQ140" s="1"/>
      <c r="KR140" s="1"/>
      <c r="KS140" s="1"/>
      <c r="KT140" s="1"/>
      <c r="KU140" s="1"/>
      <c r="KV140" s="1"/>
      <c r="KW140" s="1"/>
      <c r="KX140" s="1"/>
      <c r="KY140" s="1"/>
      <c r="KZ140" s="1"/>
      <c r="LA140" s="1"/>
      <c r="LB140" s="1"/>
      <c r="LC140" s="1"/>
      <c r="LD140" s="1"/>
      <c r="LE140" s="1"/>
      <c r="LF140" s="1"/>
      <c r="LG140" s="1"/>
      <c r="LH140" s="1"/>
      <c r="LI140" s="1"/>
      <c r="LJ140" s="1"/>
      <c r="LK140" s="1"/>
      <c r="LL140" s="1"/>
      <c r="LM140" s="1"/>
      <c r="LN140" s="1"/>
      <c r="LO140" s="1"/>
      <c r="LP140" s="1"/>
      <c r="LQ140" s="1"/>
      <c r="LR140" s="1"/>
      <c r="LS140" s="1"/>
      <c r="LT140" s="1"/>
      <c r="LU140" s="1"/>
      <c r="LV140" s="1"/>
      <c r="LW140" s="1"/>
      <c r="LX140" s="1"/>
      <c r="LY140" s="1"/>
      <c r="LZ140" s="1"/>
      <c r="MA140" s="1"/>
      <c r="MB140" s="1"/>
      <c r="MC140" s="1"/>
      <c r="MD140" s="1"/>
      <c r="ME140" s="1"/>
      <c r="MF140" s="1"/>
      <c r="MG140" s="1"/>
      <c r="MH140" s="1"/>
      <c r="MI140" s="1"/>
      <c r="MJ140" s="1"/>
      <c r="MK140" s="1"/>
      <c r="ML140" s="1"/>
      <c r="MM140" s="1"/>
      <c r="MN140" s="1"/>
      <c r="MO140" s="1"/>
      <c r="MP140" s="1"/>
      <c r="MQ140" s="1"/>
      <c r="MR140" s="1"/>
      <c r="MS140" s="1"/>
      <c r="MT140" s="1"/>
      <c r="MU140" s="1"/>
      <c r="MV140" s="1"/>
      <c r="MW140" s="1"/>
      <c r="MX140" s="1"/>
      <c r="MY140" s="1"/>
      <c r="MZ140" s="1"/>
      <c r="NA140" s="1"/>
      <c r="NB140" s="1"/>
      <c r="NC140" s="1"/>
      <c r="ND140" s="1"/>
      <c r="NE140" s="1"/>
      <c r="NF140" s="1"/>
      <c r="NG140" s="1"/>
      <c r="NH140" s="1"/>
      <c r="NI140" s="1"/>
      <c r="NJ140" s="1"/>
      <c r="NK140" s="1"/>
      <c r="NL140" s="1"/>
      <c r="NM140" s="1"/>
      <c r="NN140" s="1"/>
      <c r="NO140" s="1"/>
      <c r="NP140" s="1"/>
      <c r="NQ140" s="1"/>
      <c r="NR140" s="1"/>
      <c r="NS140" s="1"/>
      <c r="NT140" s="1"/>
      <c r="NU140" s="1"/>
      <c r="NV140" s="1"/>
      <c r="NW140" s="1"/>
      <c r="NX140" s="1"/>
      <c r="NY140" s="1"/>
      <c r="NZ140" s="1"/>
      <c r="OA140" s="1"/>
      <c r="OB140" s="1"/>
      <c r="OC140" s="1"/>
      <c r="OD140" s="1"/>
      <c r="OE140" s="1"/>
      <c r="OF140" s="1"/>
      <c r="OG140" s="1"/>
      <c r="OH140" s="1"/>
      <c r="OI140" s="1"/>
      <c r="OJ140" s="1"/>
      <c r="OK140" s="1"/>
      <c r="OL140" s="1"/>
      <c r="OM140" s="1"/>
      <c r="ON140" s="1"/>
      <c r="OO140" s="1"/>
      <c r="OP140" s="1"/>
      <c r="OQ140" s="1"/>
      <c r="OR140" s="1"/>
      <c r="OS140" s="1"/>
      <c r="OT140" s="1"/>
      <c r="OU140" s="1"/>
      <c r="OV140" s="1"/>
      <c r="OW140" s="1"/>
      <c r="OX140" s="1"/>
      <c r="OY140" s="1"/>
      <c r="OZ140" s="1"/>
      <c r="PA140" s="1"/>
      <c r="PB140" s="1"/>
      <c r="PC140" s="1"/>
      <c r="PD140" s="1"/>
      <c r="PE140" s="1"/>
      <c r="PF140" s="1"/>
      <c r="PG140" s="1"/>
      <c r="PH140" s="1"/>
      <c r="PI140" s="1"/>
      <c r="PJ140" s="1"/>
      <c r="PK140" s="1"/>
      <c r="PL140" s="1"/>
      <c r="PM140" s="1"/>
      <c r="PN140" s="1"/>
      <c r="PO140" s="1"/>
      <c r="PP140" s="1"/>
      <c r="PQ140" s="1"/>
      <c r="PR140" s="1"/>
      <c r="PS140" s="1"/>
      <c r="PT140" s="1"/>
      <c r="PU140" s="1"/>
      <c r="PV140" s="1"/>
      <c r="PW140" s="1"/>
      <c r="PX140" s="1"/>
      <c r="PY140" s="1"/>
      <c r="PZ140" s="1"/>
      <c r="QA140" s="1"/>
      <c r="QB140" s="1"/>
      <c r="QC140" s="1"/>
      <c r="QD140" s="1"/>
      <c r="QE140" s="1"/>
      <c r="QF140" s="1"/>
      <c r="QG140" s="1"/>
      <c r="QH140" s="1"/>
      <c r="QI140" s="1"/>
      <c r="QJ140" s="1"/>
      <c r="QK140" s="1"/>
      <c r="QL140" s="1"/>
      <c r="QM140" s="1"/>
      <c r="QN140" s="1"/>
      <c r="QO140" s="1"/>
      <c r="QP140" s="1"/>
      <c r="QQ140" s="1"/>
      <c r="QR140" s="1"/>
      <c r="QS140" s="1"/>
      <c r="QT140" s="1"/>
      <c r="QU140" s="1"/>
      <c r="QV140" s="1"/>
      <c r="QW140" s="1"/>
      <c r="QX140" s="1"/>
      <c r="QY140" s="1"/>
      <c r="QZ140" s="1"/>
      <c r="RA140" s="1"/>
      <c r="RB140" s="1"/>
      <c r="RC140" s="1"/>
      <c r="RD140" s="1"/>
      <c r="RE140" s="1"/>
      <c r="RF140" s="1"/>
      <c r="RG140" s="1"/>
      <c r="RH140" s="1"/>
      <c r="RI140" s="1"/>
      <c r="RJ140" s="1"/>
      <c r="RK140" s="1"/>
      <c r="RL140" s="1"/>
      <c r="RM140" s="1"/>
      <c r="RN140" s="1"/>
      <c r="RO140" s="1"/>
      <c r="RP140" s="1"/>
      <c r="RQ140" s="1"/>
      <c r="RR140" s="1"/>
      <c r="RS140" s="1"/>
      <c r="RT140" s="1"/>
      <c r="RU140" s="1"/>
      <c r="RV140" s="1"/>
      <c r="RW140" s="1"/>
      <c r="RX140" s="1"/>
      <c r="RY140" s="1"/>
      <c r="RZ140" s="1"/>
      <c r="SA140" s="1"/>
      <c r="SB140" s="1"/>
      <c r="SC140" s="1"/>
      <c r="SD140" s="1"/>
      <c r="SE140" s="1"/>
      <c r="SF140" s="1"/>
      <c r="SG140" s="1"/>
      <c r="SH140" s="1"/>
      <c r="SI140" s="1"/>
      <c r="SJ140" s="1"/>
      <c r="SK140" s="1"/>
      <c r="SL140" s="1"/>
      <c r="SM140" s="1"/>
      <c r="SN140" s="1"/>
      <c r="SO140" s="1"/>
      <c r="SP140" s="1"/>
      <c r="SQ140" s="1"/>
      <c r="SR140" s="1"/>
      <c r="SS140" s="1"/>
      <c r="ST140" s="1"/>
      <c r="SU140" s="1"/>
      <c r="SV140" s="1"/>
      <c r="SW140" s="1"/>
      <c r="SX140" s="1"/>
      <c r="SY140" s="1"/>
      <c r="SZ140" s="1"/>
      <c r="TA140" s="1"/>
      <c r="TB140" s="1"/>
      <c r="TC140" s="1"/>
      <c r="TD140" s="1"/>
      <c r="TE140" s="1"/>
      <c r="TF140" s="1"/>
      <c r="TG140" s="1"/>
      <c r="TH140" s="1"/>
      <c r="TI140" s="1"/>
      <c r="TJ140" s="1"/>
      <c r="TK140" s="1"/>
      <c r="TL140" s="1"/>
      <c r="TM140" s="1"/>
      <c r="TN140" s="1"/>
      <c r="TO140" s="1"/>
      <c r="TP140" s="1"/>
      <c r="TQ140" s="1"/>
      <c r="TR140" s="1"/>
      <c r="TS140" s="1"/>
      <c r="TT140" s="1"/>
      <c r="TU140" s="1"/>
      <c r="TV140" s="1"/>
      <c r="TW140" s="1"/>
      <c r="TX140" s="1"/>
      <c r="TY140" s="1"/>
      <c r="TZ140" s="1"/>
      <c r="UA140" s="1"/>
      <c r="UB140" s="1"/>
      <c r="UC140" s="1"/>
      <c r="UD140" s="1"/>
      <c r="UE140" s="1"/>
      <c r="UF140" s="1"/>
      <c r="UG140" s="1"/>
      <c r="UH140" s="1"/>
      <c r="UI140" s="1"/>
      <c r="UJ140" s="1"/>
      <c r="UK140" s="1"/>
      <c r="UL140" s="1"/>
      <c r="UM140" s="1"/>
      <c r="UN140" s="1"/>
      <c r="UO140" s="1"/>
      <c r="UP140" s="1"/>
      <c r="UQ140" s="1"/>
      <c r="UR140" s="1"/>
      <c r="US140" s="1"/>
      <c r="UT140" s="1"/>
      <c r="UU140" s="1"/>
      <c r="UV140" s="1"/>
      <c r="UW140" s="1"/>
      <c r="UX140" s="1"/>
      <c r="UY140" s="1"/>
      <c r="UZ140" s="1"/>
      <c r="VA140" s="1"/>
      <c r="VB140" s="1"/>
      <c r="VC140" s="1"/>
      <c r="VD140" s="1"/>
      <c r="VE140" s="1"/>
      <c r="VF140" s="1"/>
      <c r="VG140" s="1"/>
      <c r="VH140" s="1"/>
      <c r="VI140" s="1"/>
      <c r="VJ140" s="1"/>
      <c r="VK140" s="1"/>
      <c r="VL140" s="1"/>
      <c r="VM140" s="1"/>
      <c r="VN140" s="1"/>
      <c r="VO140" s="1"/>
      <c r="VP140" s="1"/>
      <c r="VQ140" s="1"/>
      <c r="VR140" s="1"/>
      <c r="VS140" s="1"/>
      <c r="VT140" s="1"/>
      <c r="VU140" s="1"/>
      <c r="VV140" s="1"/>
      <c r="VW140" s="1"/>
      <c r="VX140" s="1"/>
      <c r="VY140" s="1"/>
      <c r="VZ140" s="1"/>
      <c r="WA140" s="1"/>
      <c r="WB140" s="1"/>
      <c r="WC140" s="1"/>
      <c r="WD140" s="1"/>
      <c r="WE140" s="1"/>
      <c r="WF140" s="1"/>
      <c r="WG140" s="1"/>
      <c r="WH140" s="1"/>
      <c r="WI140" s="1"/>
      <c r="WJ140" s="1"/>
      <c r="WK140" s="1"/>
      <c r="WL140" s="1"/>
      <c r="WM140" s="1"/>
      <c r="WN140" s="1"/>
      <c r="WO140" s="1"/>
      <c r="WP140" s="1"/>
      <c r="WQ140" s="1"/>
      <c r="WR140" s="1"/>
      <c r="WS140" s="1"/>
      <c r="WT140" s="1"/>
      <c r="WU140" s="1"/>
      <c r="WV140" s="1"/>
      <c r="WW140" s="1"/>
      <c r="WX140" s="1"/>
      <c r="WY140" s="1"/>
      <c r="WZ140" s="1"/>
      <c r="XA140" s="1"/>
      <c r="XB140" s="1"/>
      <c r="XC140" s="1"/>
      <c r="XD140" s="1"/>
      <c r="XE140" s="1"/>
      <c r="XF140" s="1"/>
      <c r="XG140" s="1"/>
      <c r="XH140" s="1"/>
      <c r="XI140" s="1"/>
      <c r="XJ140" s="1"/>
      <c r="XK140" s="1"/>
      <c r="XL140" s="1"/>
      <c r="XM140" s="1"/>
      <c r="XN140" s="1"/>
      <c r="XO140" s="1"/>
      <c r="XP140" s="1"/>
      <c r="XQ140" s="1"/>
      <c r="XR140" s="1"/>
      <c r="XS140" s="1"/>
      <c r="XT140" s="1"/>
      <c r="XU140" s="1"/>
      <c r="XV140" s="1"/>
      <c r="XW140" s="1"/>
      <c r="XX140" s="1"/>
      <c r="XY140" s="1"/>
      <c r="XZ140" s="1"/>
      <c r="YA140" s="1"/>
      <c r="YB140" s="1"/>
      <c r="YC140" s="1"/>
      <c r="YD140" s="1"/>
      <c r="YE140" s="1"/>
      <c r="YF140" s="1"/>
      <c r="YG140" s="1"/>
      <c r="YH140" s="1"/>
      <c r="YI140" s="1"/>
      <c r="YJ140" s="1"/>
      <c r="YK140" s="1"/>
      <c r="YL140" s="1"/>
      <c r="YM140" s="1"/>
      <c r="YN140" s="1"/>
      <c r="YO140" s="1"/>
      <c r="YP140" s="1"/>
      <c r="YQ140" s="1"/>
      <c r="YR140" s="1"/>
      <c r="YS140" s="1"/>
      <c r="YT140" s="1"/>
      <c r="YU140" s="1"/>
      <c r="YV140" s="1"/>
      <c r="YW140" s="1"/>
      <c r="YX140" s="1"/>
      <c r="YY140" s="1"/>
      <c r="YZ140" s="1"/>
      <c r="ZA140" s="1"/>
      <c r="ZB140" s="1"/>
      <c r="ZC140" s="1"/>
      <c r="ZD140" s="1"/>
      <c r="ZE140" s="1"/>
      <c r="ZF140" s="1"/>
      <c r="ZG140" s="1"/>
      <c r="ZH140" s="1"/>
      <c r="ZI140" s="1"/>
      <c r="ZJ140" s="1"/>
      <c r="ZK140" s="1"/>
      <c r="ZL140" s="1"/>
      <c r="ZM140" s="1"/>
      <c r="ZN140" s="1"/>
      <c r="ZO140" s="1"/>
      <c r="ZP140" s="1"/>
      <c r="ZQ140" s="1"/>
      <c r="ZR140" s="1"/>
      <c r="ZS140" s="1"/>
      <c r="ZT140" s="1"/>
      <c r="ZU140" s="1"/>
      <c r="ZV140" s="1"/>
      <c r="ZW140" s="1"/>
      <c r="ZX140" s="1"/>
      <c r="ZY140" s="1"/>
      <c r="ZZ140" s="1"/>
      <c r="AAA140" s="1"/>
      <c r="AAB140" s="1"/>
      <c r="AAC140" s="1"/>
      <c r="AAD140" s="1"/>
      <c r="AAE140" s="1"/>
      <c r="AAF140" s="1"/>
      <c r="AAG140" s="1"/>
      <c r="AAH140" s="1"/>
      <c r="AAI140" s="1"/>
      <c r="AAJ140" s="1"/>
      <c r="AAK140" s="1"/>
      <c r="AAL140" s="1"/>
      <c r="AAM140" s="1"/>
      <c r="AAN140" s="1"/>
      <c r="AAO140" s="1"/>
      <c r="AAP140" s="1"/>
      <c r="AAQ140" s="1"/>
      <c r="AAR140" s="1"/>
      <c r="AAS140" s="1"/>
      <c r="AAT140" s="1"/>
      <c r="AAU140" s="1"/>
      <c r="AAV140" s="1"/>
      <c r="AAW140" s="1"/>
      <c r="AAX140" s="1"/>
      <c r="AAY140" s="1"/>
      <c r="AAZ140" s="1"/>
      <c r="ABA140" s="1"/>
      <c r="ABB140" s="1"/>
      <c r="ABC140" s="1"/>
      <c r="ABD140" s="1"/>
      <c r="ABE140" s="1"/>
      <c r="ABF140" s="1"/>
      <c r="ABG140" s="1"/>
      <c r="ABH140" s="1"/>
      <c r="ABI140" s="1"/>
      <c r="ABJ140" s="1"/>
      <c r="ABK140" s="1"/>
      <c r="ABL140" s="1"/>
      <c r="ABM140" s="1"/>
      <c r="ABN140" s="1"/>
      <c r="ABO140" s="1"/>
      <c r="ABP140" s="1"/>
      <c r="ABQ140" s="1"/>
      <c r="ABR140" s="1"/>
      <c r="ABS140" s="1"/>
      <c r="ABT140" s="1"/>
      <c r="ABU140" s="1"/>
      <c r="ABV140" s="1"/>
      <c r="ABW140" s="1"/>
      <c r="ABX140" s="1"/>
      <c r="ABY140" s="1"/>
      <c r="ABZ140" s="1"/>
      <c r="ACA140" s="1"/>
      <c r="ACB140" s="1"/>
      <c r="ACC140" s="1"/>
      <c r="ACD140" s="1"/>
      <c r="ACE140" s="1"/>
      <c r="ACF140" s="1"/>
      <c r="ACG140" s="1"/>
      <c r="ACH140" s="1"/>
      <c r="ACI140" s="1"/>
      <c r="ACJ140" s="1"/>
      <c r="ACK140" s="1"/>
      <c r="ACL140" s="1"/>
      <c r="ACM140" s="1"/>
      <c r="ACN140" s="1"/>
      <c r="ACO140" s="1"/>
      <c r="ACP140" s="1"/>
      <c r="ACQ140" s="1"/>
      <c r="ACR140" s="1"/>
      <c r="ACS140" s="1"/>
      <c r="ACT140" s="1"/>
      <c r="ACU140" s="1"/>
      <c r="ACV140" s="1"/>
      <c r="ACW140" s="1"/>
      <c r="ACX140" s="1"/>
      <c r="ACY140" s="1"/>
      <c r="ACZ140" s="1"/>
      <c r="ADA140" s="1"/>
      <c r="ADB140" s="1"/>
      <c r="ADC140" s="1"/>
      <c r="ADD140" s="1"/>
      <c r="ADE140" s="1"/>
      <c r="ADF140" s="1"/>
      <c r="ADG140" s="1"/>
      <c r="ADH140" s="1"/>
      <c r="ADI140" s="1"/>
      <c r="ADJ140" s="1"/>
      <c r="ADK140" s="1"/>
      <c r="ADL140" s="1"/>
      <c r="ADM140" s="1"/>
      <c r="ADN140" s="1"/>
      <c r="ADO140" s="1"/>
      <c r="ADP140" s="1"/>
      <c r="ADQ140" s="1"/>
      <c r="ADR140" s="1"/>
      <c r="ADS140" s="1"/>
      <c r="ADT140" s="1"/>
      <c r="ADU140" s="1"/>
      <c r="ADV140" s="1"/>
      <c r="ADW140" s="1"/>
      <c r="ADX140" s="1"/>
      <c r="ADY140" s="1"/>
      <c r="ADZ140" s="1"/>
      <c r="AEA140" s="1"/>
      <c r="AEB140" s="1"/>
      <c r="AEC140" s="1"/>
      <c r="AED140" s="1"/>
      <c r="AEE140" s="1"/>
      <c r="AEF140" s="1"/>
      <c r="AEG140" s="1"/>
      <c r="AEH140" s="1"/>
      <c r="AEI140" s="1"/>
      <c r="AEJ140" s="1"/>
      <c r="AEK140" s="1"/>
      <c r="AEL140" s="1"/>
      <c r="AEM140" s="1"/>
      <c r="AEN140" s="1"/>
      <c r="AEO140" s="1"/>
      <c r="AEP140" s="1"/>
      <c r="AEQ140" s="1"/>
      <c r="AER140" s="1"/>
      <c r="AES140" s="1"/>
      <c r="AET140" s="1"/>
      <c r="AEU140" s="1"/>
      <c r="AEV140" s="1"/>
      <c r="AEW140" s="1"/>
      <c r="AEX140" s="1"/>
      <c r="AEY140" s="1"/>
      <c r="AEZ140" s="1"/>
      <c r="AFA140" s="1"/>
      <c r="AFB140" s="1"/>
      <c r="AFC140" s="1"/>
      <c r="AFD140" s="1"/>
      <c r="AFE140" s="1"/>
      <c r="AFF140" s="1"/>
      <c r="AFG140" s="1"/>
      <c r="AFH140" s="1"/>
      <c r="AFI140" s="1"/>
      <c r="AFJ140" s="1"/>
      <c r="AFK140" s="1"/>
      <c r="AFL140" s="1"/>
      <c r="AFM140" s="1"/>
      <c r="AFN140" s="1"/>
      <c r="AFO140" s="1"/>
      <c r="AFP140" s="1"/>
      <c r="AFQ140" s="1"/>
      <c r="AFR140" s="1"/>
      <c r="AFS140" s="1"/>
      <c r="AFT140" s="1"/>
      <c r="AFU140" s="1"/>
      <c r="AFV140" s="1"/>
      <c r="AFW140" s="1"/>
      <c r="AFX140" s="1"/>
      <c r="AFY140" s="1"/>
      <c r="AFZ140" s="1"/>
      <c r="AGA140" s="1"/>
      <c r="AGB140" s="1"/>
      <c r="AGC140" s="1"/>
      <c r="AGD140" s="1"/>
      <c r="AGE140" s="1"/>
      <c r="AGF140" s="1"/>
      <c r="AGG140" s="1"/>
      <c r="AGH140" s="1"/>
      <c r="AGI140" s="1"/>
      <c r="AGJ140" s="1"/>
      <c r="AGK140" s="1"/>
      <c r="AGL140" s="1"/>
      <c r="AGM140" s="1"/>
      <c r="AGN140" s="1"/>
      <c r="AGO140" s="1"/>
      <c r="AGP140" s="1"/>
      <c r="AGQ140" s="1"/>
      <c r="AGR140" s="1"/>
      <c r="AGS140" s="1"/>
      <c r="AGT140" s="1"/>
      <c r="AGU140" s="1"/>
      <c r="AGV140" s="1"/>
      <c r="AGW140" s="1"/>
      <c r="AGX140" s="1"/>
      <c r="AGY140" s="1"/>
      <c r="AGZ140" s="1"/>
      <c r="AHA140" s="1"/>
      <c r="AHB140" s="1"/>
      <c r="AHC140" s="1"/>
      <c r="AHD140" s="1"/>
      <c r="AHE140" s="1"/>
      <c r="AHF140" s="1"/>
      <c r="AHG140" s="1"/>
      <c r="AHH140" s="1"/>
      <c r="AHI140" s="1"/>
      <c r="AHJ140" s="1"/>
      <c r="AHK140" s="1"/>
      <c r="AHL140" s="1"/>
      <c r="AHM140" s="1"/>
      <c r="AHN140" s="1"/>
      <c r="AHO140" s="1"/>
      <c r="AHP140" s="1"/>
      <c r="AHQ140" s="1"/>
      <c r="AHR140" s="1"/>
      <c r="AHS140" s="1"/>
      <c r="AHT140" s="1"/>
      <c r="AHU140" s="1"/>
      <c r="AHV140" s="1"/>
      <c r="AHW140" s="1"/>
      <c r="AHX140" s="1"/>
      <c r="AHY140" s="1"/>
      <c r="AHZ140" s="1"/>
      <c r="AIA140" s="1"/>
      <c r="AIB140" s="1"/>
      <c r="AIC140" s="1"/>
      <c r="AID140" s="1"/>
      <c r="AIE140" s="1"/>
      <c r="AIF140" s="1"/>
      <c r="AIG140" s="1"/>
      <c r="AIH140" s="1"/>
      <c r="AII140" s="1"/>
      <c r="AIJ140" s="1"/>
      <c r="AIK140" s="1"/>
      <c r="AIL140" s="1"/>
      <c r="AIM140" s="1"/>
      <c r="AIN140" s="1"/>
      <c r="AIO140" s="1"/>
      <c r="AIP140" s="1"/>
      <c r="AIQ140" s="1"/>
      <c r="AIR140" s="1"/>
      <c r="AIS140" s="1"/>
      <c r="AIT140" s="1"/>
      <c r="AIU140" s="1"/>
      <c r="AIV140" s="1"/>
      <c r="AIW140" s="1"/>
      <c r="AIX140" s="1"/>
      <c r="AIY140" s="1"/>
      <c r="AIZ140" s="1"/>
      <c r="AJA140" s="1"/>
      <c r="AJB140" s="1"/>
      <c r="AJC140" s="1"/>
      <c r="AJD140" s="1"/>
      <c r="AJE140" s="1"/>
      <c r="AJF140" s="1"/>
      <c r="AJG140" s="1"/>
      <c r="AJH140" s="1"/>
      <c r="AJI140" s="1"/>
      <c r="AJJ140" s="1"/>
      <c r="AJK140" s="1"/>
      <c r="AJL140" s="1"/>
      <c r="AJM140" s="1"/>
      <c r="AJN140" s="1"/>
      <c r="AJO140" s="1"/>
      <c r="AJP140" s="1"/>
      <c r="AJQ140" s="1"/>
      <c r="AJR140" s="1"/>
      <c r="AJS140" s="1"/>
      <c r="AJT140" s="1"/>
      <c r="AJU140" s="1"/>
      <c r="AJV140" s="1"/>
      <c r="AJW140" s="1"/>
      <c r="AJX140" s="1"/>
      <c r="AJY140" s="1"/>
      <c r="AJZ140" s="1"/>
      <c r="AKA140" s="1"/>
      <c r="AKB140" s="1"/>
      <c r="AKC140" s="1"/>
      <c r="AKD140" s="1"/>
      <c r="AKE140" s="1"/>
      <c r="AKF140" s="1"/>
      <c r="AKG140" s="1"/>
      <c r="AKH140" s="1"/>
      <c r="AKI140" s="1"/>
      <c r="AKJ140" s="1"/>
      <c r="AKK140" s="1"/>
      <c r="AKL140" s="1"/>
    </row>
    <row r="141" spans="1:974" s="70" customFormat="1" ht="83.25" customHeight="1">
      <c r="A141" s="571" t="s">
        <v>3156</v>
      </c>
      <c r="B141" s="592" t="s">
        <v>3157</v>
      </c>
      <c r="C141" s="592"/>
      <c r="D141" s="339"/>
      <c r="E141" s="340"/>
      <c r="F141" s="339"/>
      <c r="G141" s="341"/>
      <c r="H141" s="336"/>
      <c r="I141" s="337"/>
      <c r="J141" s="337"/>
      <c r="K141" s="336"/>
      <c r="L141" s="336"/>
      <c r="M141" s="328"/>
      <c r="N141" s="328"/>
      <c r="O141" s="163"/>
      <c r="P141" s="163"/>
      <c r="Q141" s="163"/>
      <c r="R141" s="163"/>
      <c r="S141" s="163"/>
      <c r="T141" s="330"/>
      <c r="U141" s="330"/>
      <c r="V141" s="163"/>
      <c r="W141" s="163"/>
      <c r="X141" s="163"/>
      <c r="Y141" s="163"/>
      <c r="Z141" s="163"/>
      <c r="AA141" s="163"/>
      <c r="AB141" s="163"/>
      <c r="AC141" s="163"/>
      <c r="AD141" s="163"/>
      <c r="AE141" s="163"/>
      <c r="AF141" s="163"/>
      <c r="AG141" s="163"/>
      <c r="AH141" s="163"/>
      <c r="AI141" s="163"/>
      <c r="AJ141" s="163"/>
      <c r="AK141" s="163"/>
      <c r="AL141" s="163"/>
      <c r="AM141" s="163"/>
      <c r="AN141" s="163"/>
      <c r="AO141" s="163"/>
      <c r="AP141" s="163"/>
      <c r="AQ141" s="163"/>
      <c r="AR141" s="163"/>
      <c r="AS141" s="163"/>
      <c r="AT141" s="163"/>
      <c r="AU141" s="163"/>
      <c r="AV141" s="163"/>
      <c r="AW141" s="163"/>
      <c r="AX141" s="163"/>
      <c r="AY141" s="163"/>
      <c r="AZ141" s="163"/>
      <c r="BA141" s="163"/>
      <c r="BB141" s="163"/>
      <c r="BC141" s="163"/>
      <c r="BD141" s="163"/>
      <c r="BE141" s="163"/>
      <c r="BF141" s="163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  <c r="IW141" s="1"/>
      <c r="IX141" s="1"/>
      <c r="IY141" s="1"/>
      <c r="IZ141" s="1"/>
      <c r="JA141" s="1"/>
      <c r="JB141" s="1"/>
      <c r="JC141" s="1"/>
      <c r="JD141" s="1"/>
      <c r="JE141" s="1"/>
      <c r="JF141" s="1"/>
      <c r="JG141" s="1"/>
      <c r="JH141" s="1"/>
      <c r="JI141" s="1"/>
      <c r="JJ141" s="1"/>
      <c r="JK141" s="1"/>
      <c r="JL141" s="1"/>
      <c r="JM141" s="1"/>
      <c r="JN141" s="1"/>
      <c r="JO141" s="1"/>
      <c r="JP141" s="1"/>
      <c r="JQ141" s="1"/>
      <c r="JR141" s="1"/>
      <c r="JS141" s="1"/>
      <c r="JT141" s="1"/>
      <c r="JU141" s="1"/>
      <c r="JV141" s="1"/>
      <c r="JW141" s="1"/>
      <c r="JX141" s="1"/>
      <c r="JY141" s="1"/>
      <c r="JZ141" s="1"/>
      <c r="KA141" s="1"/>
      <c r="KB141" s="1"/>
      <c r="KC141" s="1"/>
      <c r="KD141" s="1"/>
      <c r="KE141" s="1"/>
      <c r="KF141" s="1"/>
      <c r="KG141" s="1"/>
      <c r="KH141" s="1"/>
      <c r="KI141" s="1"/>
      <c r="KJ141" s="1"/>
      <c r="KK141" s="1"/>
      <c r="KL141" s="1"/>
      <c r="KM141" s="1"/>
      <c r="KN141" s="1"/>
      <c r="KO141" s="1"/>
      <c r="KP141" s="1"/>
      <c r="KQ141" s="1"/>
      <c r="KR141" s="1"/>
      <c r="KS141" s="1"/>
      <c r="KT141" s="1"/>
      <c r="KU141" s="1"/>
      <c r="KV141" s="1"/>
      <c r="KW141" s="1"/>
      <c r="KX141" s="1"/>
      <c r="KY141" s="1"/>
      <c r="KZ141" s="1"/>
      <c r="LA141" s="1"/>
      <c r="LB141" s="1"/>
      <c r="LC141" s="1"/>
      <c r="LD141" s="1"/>
      <c r="LE141" s="1"/>
      <c r="LF141" s="1"/>
      <c r="LG141" s="1"/>
      <c r="LH141" s="1"/>
      <c r="LI141" s="1"/>
      <c r="LJ141" s="1"/>
      <c r="LK141" s="1"/>
      <c r="LL141" s="1"/>
      <c r="LM141" s="1"/>
      <c r="LN141" s="1"/>
      <c r="LO141" s="1"/>
      <c r="LP141" s="1"/>
      <c r="LQ141" s="1"/>
      <c r="LR141" s="1"/>
      <c r="LS141" s="1"/>
      <c r="LT141" s="1"/>
      <c r="LU141" s="1"/>
      <c r="LV141" s="1"/>
      <c r="LW141" s="1"/>
      <c r="LX141" s="1"/>
      <c r="LY141" s="1"/>
      <c r="LZ141" s="1"/>
      <c r="MA141" s="1"/>
      <c r="MB141" s="1"/>
      <c r="MC141" s="1"/>
      <c r="MD141" s="1"/>
      <c r="ME141" s="1"/>
      <c r="MF141" s="1"/>
      <c r="MG141" s="1"/>
      <c r="MH141" s="1"/>
      <c r="MI141" s="1"/>
      <c r="MJ141" s="1"/>
      <c r="MK141" s="1"/>
      <c r="ML141" s="1"/>
      <c r="MM141" s="1"/>
      <c r="MN141" s="1"/>
      <c r="MO141" s="1"/>
      <c r="MP141" s="1"/>
      <c r="MQ141" s="1"/>
      <c r="MR141" s="1"/>
      <c r="MS141" s="1"/>
      <c r="MT141" s="1"/>
      <c r="MU141" s="1"/>
      <c r="MV141" s="1"/>
      <c r="MW141" s="1"/>
      <c r="MX141" s="1"/>
      <c r="MY141" s="1"/>
      <c r="MZ141" s="1"/>
      <c r="NA141" s="1"/>
      <c r="NB141" s="1"/>
      <c r="NC141" s="1"/>
      <c r="ND141" s="1"/>
      <c r="NE141" s="1"/>
      <c r="NF141" s="1"/>
      <c r="NG141" s="1"/>
      <c r="NH141" s="1"/>
      <c r="NI141" s="1"/>
      <c r="NJ141" s="1"/>
      <c r="NK141" s="1"/>
      <c r="NL141" s="1"/>
      <c r="NM141" s="1"/>
      <c r="NN141" s="1"/>
      <c r="NO141" s="1"/>
      <c r="NP141" s="1"/>
      <c r="NQ141" s="1"/>
      <c r="NR141" s="1"/>
      <c r="NS141" s="1"/>
      <c r="NT141" s="1"/>
      <c r="NU141" s="1"/>
      <c r="NV141" s="1"/>
      <c r="NW141" s="1"/>
      <c r="NX141" s="1"/>
      <c r="NY141" s="1"/>
      <c r="NZ141" s="1"/>
      <c r="OA141" s="1"/>
      <c r="OB141" s="1"/>
      <c r="OC141" s="1"/>
      <c r="OD141" s="1"/>
      <c r="OE141" s="1"/>
      <c r="OF141" s="1"/>
      <c r="OG141" s="1"/>
      <c r="OH141" s="1"/>
      <c r="OI141" s="1"/>
      <c r="OJ141" s="1"/>
      <c r="OK141" s="1"/>
      <c r="OL141" s="1"/>
      <c r="OM141" s="1"/>
      <c r="ON141" s="1"/>
      <c r="OO141" s="1"/>
      <c r="OP141" s="1"/>
      <c r="OQ141" s="1"/>
      <c r="OR141" s="1"/>
      <c r="OS141" s="1"/>
      <c r="OT141" s="1"/>
      <c r="OU141" s="1"/>
      <c r="OV141" s="1"/>
      <c r="OW141" s="1"/>
      <c r="OX141" s="1"/>
      <c r="OY141" s="1"/>
      <c r="OZ141" s="1"/>
      <c r="PA141" s="1"/>
      <c r="PB141" s="1"/>
      <c r="PC141" s="1"/>
      <c r="PD141" s="1"/>
      <c r="PE141" s="1"/>
      <c r="PF141" s="1"/>
      <c r="PG141" s="1"/>
      <c r="PH141" s="1"/>
      <c r="PI141" s="1"/>
      <c r="PJ141" s="1"/>
      <c r="PK141" s="1"/>
      <c r="PL141" s="1"/>
      <c r="PM141" s="1"/>
      <c r="PN141" s="1"/>
      <c r="PO141" s="1"/>
      <c r="PP141" s="1"/>
      <c r="PQ141" s="1"/>
      <c r="PR141" s="1"/>
      <c r="PS141" s="1"/>
      <c r="PT141" s="1"/>
      <c r="PU141" s="1"/>
      <c r="PV141" s="1"/>
      <c r="PW141" s="1"/>
      <c r="PX141" s="1"/>
      <c r="PY141" s="1"/>
      <c r="PZ141" s="1"/>
      <c r="QA141" s="1"/>
      <c r="QB141" s="1"/>
      <c r="QC141" s="1"/>
      <c r="QD141" s="1"/>
      <c r="QE141" s="1"/>
      <c r="QF141" s="1"/>
      <c r="QG141" s="1"/>
      <c r="QH141" s="1"/>
      <c r="QI141" s="1"/>
      <c r="QJ141" s="1"/>
      <c r="QK141" s="1"/>
      <c r="QL141" s="1"/>
      <c r="QM141" s="1"/>
      <c r="QN141" s="1"/>
      <c r="QO141" s="1"/>
      <c r="QP141" s="1"/>
      <c r="QQ141" s="1"/>
      <c r="QR141" s="1"/>
      <c r="QS141" s="1"/>
      <c r="QT141" s="1"/>
      <c r="QU141" s="1"/>
      <c r="QV141" s="1"/>
      <c r="QW141" s="1"/>
      <c r="QX141" s="1"/>
      <c r="QY141" s="1"/>
      <c r="QZ141" s="1"/>
      <c r="RA141" s="1"/>
      <c r="RB141" s="1"/>
      <c r="RC141" s="1"/>
      <c r="RD141" s="1"/>
      <c r="RE141" s="1"/>
      <c r="RF141" s="1"/>
      <c r="RG141" s="1"/>
      <c r="RH141" s="1"/>
      <c r="RI141" s="1"/>
      <c r="RJ141" s="1"/>
      <c r="RK141" s="1"/>
      <c r="RL141" s="1"/>
      <c r="RM141" s="1"/>
      <c r="RN141" s="1"/>
      <c r="RO141" s="1"/>
      <c r="RP141" s="1"/>
      <c r="RQ141" s="1"/>
      <c r="RR141" s="1"/>
      <c r="RS141" s="1"/>
      <c r="RT141" s="1"/>
      <c r="RU141" s="1"/>
      <c r="RV141" s="1"/>
      <c r="RW141" s="1"/>
      <c r="RX141" s="1"/>
      <c r="RY141" s="1"/>
      <c r="RZ141" s="1"/>
      <c r="SA141" s="1"/>
      <c r="SB141" s="1"/>
      <c r="SC141" s="1"/>
      <c r="SD141" s="1"/>
      <c r="SE141" s="1"/>
      <c r="SF141" s="1"/>
      <c r="SG141" s="1"/>
      <c r="SH141" s="1"/>
      <c r="SI141" s="1"/>
      <c r="SJ141" s="1"/>
      <c r="SK141" s="1"/>
      <c r="SL141" s="1"/>
      <c r="SM141" s="1"/>
      <c r="SN141" s="1"/>
      <c r="SO141" s="1"/>
      <c r="SP141" s="1"/>
      <c r="SQ141" s="1"/>
      <c r="SR141" s="1"/>
      <c r="SS141" s="1"/>
      <c r="ST141" s="1"/>
      <c r="SU141" s="1"/>
      <c r="SV141" s="1"/>
      <c r="SW141" s="1"/>
      <c r="SX141" s="1"/>
      <c r="SY141" s="1"/>
      <c r="SZ141" s="1"/>
      <c r="TA141" s="1"/>
      <c r="TB141" s="1"/>
      <c r="TC141" s="1"/>
      <c r="TD141" s="1"/>
      <c r="TE141" s="1"/>
      <c r="TF141" s="1"/>
      <c r="TG141" s="1"/>
      <c r="TH141" s="1"/>
      <c r="TI141" s="1"/>
      <c r="TJ141" s="1"/>
      <c r="TK141" s="1"/>
      <c r="TL141" s="1"/>
      <c r="TM141" s="1"/>
      <c r="TN141" s="1"/>
      <c r="TO141" s="1"/>
      <c r="TP141" s="1"/>
      <c r="TQ141" s="1"/>
      <c r="TR141" s="1"/>
      <c r="TS141" s="1"/>
      <c r="TT141" s="1"/>
      <c r="TU141" s="1"/>
      <c r="TV141" s="1"/>
      <c r="TW141" s="1"/>
      <c r="TX141" s="1"/>
      <c r="TY141" s="1"/>
      <c r="TZ141" s="1"/>
      <c r="UA141" s="1"/>
      <c r="UB141" s="1"/>
      <c r="UC141" s="1"/>
      <c r="UD141" s="1"/>
      <c r="UE141" s="1"/>
      <c r="UF141" s="1"/>
      <c r="UG141" s="1"/>
      <c r="UH141" s="1"/>
      <c r="UI141" s="1"/>
      <c r="UJ141" s="1"/>
      <c r="UK141" s="1"/>
      <c r="UL141" s="1"/>
      <c r="UM141" s="1"/>
      <c r="UN141" s="1"/>
      <c r="UO141" s="1"/>
      <c r="UP141" s="1"/>
      <c r="UQ141" s="1"/>
      <c r="UR141" s="1"/>
      <c r="US141" s="1"/>
      <c r="UT141" s="1"/>
      <c r="UU141" s="1"/>
      <c r="UV141" s="1"/>
      <c r="UW141" s="1"/>
      <c r="UX141" s="1"/>
      <c r="UY141" s="1"/>
      <c r="UZ141" s="1"/>
      <c r="VA141" s="1"/>
      <c r="VB141" s="1"/>
      <c r="VC141" s="1"/>
      <c r="VD141" s="1"/>
      <c r="VE141" s="1"/>
      <c r="VF141" s="1"/>
      <c r="VG141" s="1"/>
      <c r="VH141" s="1"/>
      <c r="VI141" s="1"/>
      <c r="VJ141" s="1"/>
      <c r="VK141" s="1"/>
      <c r="VL141" s="1"/>
      <c r="VM141" s="1"/>
      <c r="VN141" s="1"/>
      <c r="VO141" s="1"/>
      <c r="VP141" s="1"/>
      <c r="VQ141" s="1"/>
      <c r="VR141" s="1"/>
      <c r="VS141" s="1"/>
      <c r="VT141" s="1"/>
      <c r="VU141" s="1"/>
      <c r="VV141" s="1"/>
      <c r="VW141" s="1"/>
      <c r="VX141" s="1"/>
      <c r="VY141" s="1"/>
      <c r="VZ141" s="1"/>
      <c r="WA141" s="1"/>
      <c r="WB141" s="1"/>
      <c r="WC141" s="1"/>
      <c r="WD141" s="1"/>
      <c r="WE141" s="1"/>
      <c r="WF141" s="1"/>
      <c r="WG141" s="1"/>
      <c r="WH141" s="1"/>
      <c r="WI141" s="1"/>
      <c r="WJ141" s="1"/>
      <c r="WK141" s="1"/>
      <c r="WL141" s="1"/>
      <c r="WM141" s="1"/>
      <c r="WN141" s="1"/>
      <c r="WO141" s="1"/>
      <c r="WP141" s="1"/>
      <c r="WQ141" s="1"/>
      <c r="WR141" s="1"/>
      <c r="WS141" s="1"/>
      <c r="WT141" s="1"/>
      <c r="WU141" s="1"/>
      <c r="WV141" s="1"/>
      <c r="WW141" s="1"/>
      <c r="WX141" s="1"/>
      <c r="WY141" s="1"/>
      <c r="WZ141" s="1"/>
      <c r="XA141" s="1"/>
      <c r="XB141" s="1"/>
      <c r="XC141" s="1"/>
      <c r="XD141" s="1"/>
      <c r="XE141" s="1"/>
      <c r="XF141" s="1"/>
      <c r="XG141" s="1"/>
      <c r="XH141" s="1"/>
      <c r="XI141" s="1"/>
      <c r="XJ141" s="1"/>
      <c r="XK141" s="1"/>
      <c r="XL141" s="1"/>
      <c r="XM141" s="1"/>
      <c r="XN141" s="1"/>
      <c r="XO141" s="1"/>
      <c r="XP141" s="1"/>
      <c r="XQ141" s="1"/>
      <c r="XR141" s="1"/>
      <c r="XS141" s="1"/>
      <c r="XT141" s="1"/>
      <c r="XU141" s="1"/>
      <c r="XV141" s="1"/>
      <c r="XW141" s="1"/>
      <c r="XX141" s="1"/>
      <c r="XY141" s="1"/>
      <c r="XZ141" s="1"/>
      <c r="YA141" s="1"/>
      <c r="YB141" s="1"/>
      <c r="YC141" s="1"/>
      <c r="YD141" s="1"/>
      <c r="YE141" s="1"/>
      <c r="YF141" s="1"/>
      <c r="YG141" s="1"/>
      <c r="YH141" s="1"/>
      <c r="YI141" s="1"/>
      <c r="YJ141" s="1"/>
      <c r="YK141" s="1"/>
      <c r="YL141" s="1"/>
      <c r="YM141" s="1"/>
      <c r="YN141" s="1"/>
      <c r="YO141" s="1"/>
      <c r="YP141" s="1"/>
      <c r="YQ141" s="1"/>
      <c r="YR141" s="1"/>
      <c r="YS141" s="1"/>
      <c r="YT141" s="1"/>
      <c r="YU141" s="1"/>
      <c r="YV141" s="1"/>
      <c r="YW141" s="1"/>
      <c r="YX141" s="1"/>
      <c r="YY141" s="1"/>
      <c r="YZ141" s="1"/>
      <c r="ZA141" s="1"/>
      <c r="ZB141" s="1"/>
      <c r="ZC141" s="1"/>
      <c r="ZD141" s="1"/>
      <c r="ZE141" s="1"/>
      <c r="ZF141" s="1"/>
      <c r="ZG141" s="1"/>
      <c r="ZH141" s="1"/>
      <c r="ZI141" s="1"/>
      <c r="ZJ141" s="1"/>
      <c r="ZK141" s="1"/>
      <c r="ZL141" s="1"/>
      <c r="ZM141" s="1"/>
      <c r="ZN141" s="1"/>
      <c r="ZO141" s="1"/>
      <c r="ZP141" s="1"/>
      <c r="ZQ141" s="1"/>
      <c r="ZR141" s="1"/>
      <c r="ZS141" s="1"/>
      <c r="ZT141" s="1"/>
      <c r="ZU141" s="1"/>
      <c r="ZV141" s="1"/>
      <c r="ZW141" s="1"/>
      <c r="ZX141" s="1"/>
      <c r="ZY141" s="1"/>
      <c r="ZZ141" s="1"/>
      <c r="AAA141" s="1"/>
      <c r="AAB141" s="1"/>
      <c r="AAC141" s="1"/>
      <c r="AAD141" s="1"/>
      <c r="AAE141" s="1"/>
      <c r="AAF141" s="1"/>
      <c r="AAG141" s="1"/>
      <c r="AAH141" s="1"/>
      <c r="AAI141" s="1"/>
      <c r="AAJ141" s="1"/>
      <c r="AAK141" s="1"/>
      <c r="AAL141" s="1"/>
      <c r="AAM141" s="1"/>
      <c r="AAN141" s="1"/>
      <c r="AAO141" s="1"/>
      <c r="AAP141" s="1"/>
      <c r="AAQ141" s="1"/>
      <c r="AAR141" s="1"/>
      <c r="AAS141" s="1"/>
      <c r="AAT141" s="1"/>
      <c r="AAU141" s="1"/>
      <c r="AAV141" s="1"/>
      <c r="AAW141" s="1"/>
      <c r="AAX141" s="1"/>
      <c r="AAY141" s="1"/>
      <c r="AAZ141" s="1"/>
      <c r="ABA141" s="1"/>
      <c r="ABB141" s="1"/>
      <c r="ABC141" s="1"/>
      <c r="ABD141" s="1"/>
      <c r="ABE141" s="1"/>
      <c r="ABF141" s="1"/>
      <c r="ABG141" s="1"/>
      <c r="ABH141" s="1"/>
      <c r="ABI141" s="1"/>
      <c r="ABJ141" s="1"/>
      <c r="ABK141" s="1"/>
      <c r="ABL141" s="1"/>
      <c r="ABM141" s="1"/>
      <c r="ABN141" s="1"/>
      <c r="ABO141" s="1"/>
      <c r="ABP141" s="1"/>
      <c r="ABQ141" s="1"/>
      <c r="ABR141" s="1"/>
      <c r="ABS141" s="1"/>
      <c r="ABT141" s="1"/>
      <c r="ABU141" s="1"/>
      <c r="ABV141" s="1"/>
      <c r="ABW141" s="1"/>
      <c r="ABX141" s="1"/>
      <c r="ABY141" s="1"/>
      <c r="ABZ141" s="1"/>
      <c r="ACA141" s="1"/>
      <c r="ACB141" s="1"/>
      <c r="ACC141" s="1"/>
      <c r="ACD141" s="1"/>
      <c r="ACE141" s="1"/>
      <c r="ACF141" s="1"/>
      <c r="ACG141" s="1"/>
      <c r="ACH141" s="1"/>
      <c r="ACI141" s="1"/>
      <c r="ACJ141" s="1"/>
      <c r="ACK141" s="1"/>
      <c r="ACL141" s="1"/>
      <c r="ACM141" s="1"/>
      <c r="ACN141" s="1"/>
      <c r="ACO141" s="1"/>
      <c r="ACP141" s="1"/>
      <c r="ACQ141" s="1"/>
      <c r="ACR141" s="1"/>
      <c r="ACS141" s="1"/>
      <c r="ACT141" s="1"/>
      <c r="ACU141" s="1"/>
      <c r="ACV141" s="1"/>
      <c r="ACW141" s="1"/>
      <c r="ACX141" s="1"/>
      <c r="ACY141" s="1"/>
      <c r="ACZ141" s="1"/>
      <c r="ADA141" s="1"/>
      <c r="ADB141" s="1"/>
      <c r="ADC141" s="1"/>
      <c r="ADD141" s="1"/>
      <c r="ADE141" s="1"/>
      <c r="ADF141" s="1"/>
      <c r="ADG141" s="1"/>
      <c r="ADH141" s="1"/>
      <c r="ADI141" s="1"/>
      <c r="ADJ141" s="1"/>
      <c r="ADK141" s="1"/>
      <c r="ADL141" s="1"/>
      <c r="ADM141" s="1"/>
      <c r="ADN141" s="1"/>
      <c r="ADO141" s="1"/>
      <c r="ADP141" s="1"/>
      <c r="ADQ141" s="1"/>
      <c r="ADR141" s="1"/>
      <c r="ADS141" s="1"/>
      <c r="ADT141" s="1"/>
      <c r="ADU141" s="1"/>
      <c r="ADV141" s="1"/>
      <c r="ADW141" s="1"/>
      <c r="ADX141" s="1"/>
      <c r="ADY141" s="1"/>
      <c r="ADZ141" s="1"/>
      <c r="AEA141" s="1"/>
      <c r="AEB141" s="1"/>
      <c r="AEC141" s="1"/>
      <c r="AED141" s="1"/>
      <c r="AEE141" s="1"/>
      <c r="AEF141" s="1"/>
      <c r="AEG141" s="1"/>
      <c r="AEH141" s="1"/>
      <c r="AEI141" s="1"/>
      <c r="AEJ141" s="1"/>
      <c r="AEK141" s="1"/>
      <c r="AEL141" s="1"/>
      <c r="AEM141" s="1"/>
      <c r="AEN141" s="1"/>
      <c r="AEO141" s="1"/>
      <c r="AEP141" s="1"/>
      <c r="AEQ141" s="1"/>
      <c r="AER141" s="1"/>
      <c r="AES141" s="1"/>
      <c r="AET141" s="1"/>
      <c r="AEU141" s="1"/>
      <c r="AEV141" s="1"/>
      <c r="AEW141" s="1"/>
      <c r="AEX141" s="1"/>
      <c r="AEY141" s="1"/>
      <c r="AEZ141" s="1"/>
      <c r="AFA141" s="1"/>
      <c r="AFB141" s="1"/>
      <c r="AFC141" s="1"/>
      <c r="AFD141" s="1"/>
      <c r="AFE141" s="1"/>
      <c r="AFF141" s="1"/>
      <c r="AFG141" s="1"/>
      <c r="AFH141" s="1"/>
      <c r="AFI141" s="1"/>
      <c r="AFJ141" s="1"/>
      <c r="AFK141" s="1"/>
      <c r="AFL141" s="1"/>
      <c r="AFM141" s="1"/>
      <c r="AFN141" s="1"/>
      <c r="AFO141" s="1"/>
      <c r="AFP141" s="1"/>
      <c r="AFQ141" s="1"/>
      <c r="AFR141" s="1"/>
      <c r="AFS141" s="1"/>
      <c r="AFT141" s="1"/>
      <c r="AFU141" s="1"/>
      <c r="AFV141" s="1"/>
      <c r="AFW141" s="1"/>
      <c r="AFX141" s="1"/>
      <c r="AFY141" s="1"/>
      <c r="AFZ141" s="1"/>
      <c r="AGA141" s="1"/>
      <c r="AGB141" s="1"/>
      <c r="AGC141" s="1"/>
      <c r="AGD141" s="1"/>
      <c r="AGE141" s="1"/>
      <c r="AGF141" s="1"/>
      <c r="AGG141" s="1"/>
      <c r="AGH141" s="1"/>
      <c r="AGI141" s="1"/>
      <c r="AGJ141" s="1"/>
      <c r="AGK141" s="1"/>
      <c r="AGL141" s="1"/>
      <c r="AGM141" s="1"/>
      <c r="AGN141" s="1"/>
      <c r="AGO141" s="1"/>
      <c r="AGP141" s="1"/>
      <c r="AGQ141" s="1"/>
      <c r="AGR141" s="1"/>
      <c r="AGS141" s="1"/>
      <c r="AGT141" s="1"/>
      <c r="AGU141" s="1"/>
      <c r="AGV141" s="1"/>
      <c r="AGW141" s="1"/>
      <c r="AGX141" s="1"/>
      <c r="AGY141" s="1"/>
      <c r="AGZ141" s="1"/>
      <c r="AHA141" s="1"/>
      <c r="AHB141" s="1"/>
      <c r="AHC141" s="1"/>
      <c r="AHD141" s="1"/>
      <c r="AHE141" s="1"/>
      <c r="AHF141" s="1"/>
      <c r="AHG141" s="1"/>
      <c r="AHH141" s="1"/>
      <c r="AHI141" s="1"/>
      <c r="AHJ141" s="1"/>
      <c r="AHK141" s="1"/>
      <c r="AHL141" s="1"/>
      <c r="AHM141" s="1"/>
      <c r="AHN141" s="1"/>
      <c r="AHO141" s="1"/>
      <c r="AHP141" s="1"/>
      <c r="AHQ141" s="1"/>
      <c r="AHR141" s="1"/>
      <c r="AHS141" s="1"/>
      <c r="AHT141" s="1"/>
      <c r="AHU141" s="1"/>
      <c r="AHV141" s="1"/>
      <c r="AHW141" s="1"/>
      <c r="AHX141" s="1"/>
      <c r="AHY141" s="1"/>
      <c r="AHZ141" s="1"/>
      <c r="AIA141" s="1"/>
      <c r="AIB141" s="1"/>
      <c r="AIC141" s="1"/>
      <c r="AID141" s="1"/>
      <c r="AIE141" s="1"/>
      <c r="AIF141" s="1"/>
      <c r="AIG141" s="1"/>
      <c r="AIH141" s="1"/>
      <c r="AII141" s="1"/>
      <c r="AIJ141" s="1"/>
      <c r="AIK141" s="1"/>
      <c r="AIL141" s="1"/>
      <c r="AIM141" s="1"/>
      <c r="AIN141" s="1"/>
      <c r="AIO141" s="1"/>
      <c r="AIP141" s="1"/>
      <c r="AIQ141" s="1"/>
      <c r="AIR141" s="1"/>
      <c r="AIS141" s="1"/>
      <c r="AIT141" s="1"/>
      <c r="AIU141" s="1"/>
      <c r="AIV141" s="1"/>
      <c r="AIW141" s="1"/>
      <c r="AIX141" s="1"/>
      <c r="AIY141" s="1"/>
      <c r="AIZ141" s="1"/>
      <c r="AJA141" s="1"/>
      <c r="AJB141" s="1"/>
      <c r="AJC141" s="1"/>
      <c r="AJD141" s="1"/>
      <c r="AJE141" s="1"/>
      <c r="AJF141" s="1"/>
      <c r="AJG141" s="1"/>
      <c r="AJH141" s="1"/>
      <c r="AJI141" s="1"/>
      <c r="AJJ141" s="1"/>
      <c r="AJK141" s="1"/>
      <c r="AJL141" s="1"/>
      <c r="AJM141" s="1"/>
      <c r="AJN141" s="1"/>
      <c r="AJO141" s="1"/>
      <c r="AJP141" s="1"/>
      <c r="AJQ141" s="1"/>
      <c r="AJR141" s="1"/>
      <c r="AJS141" s="1"/>
      <c r="AJT141" s="1"/>
      <c r="AJU141" s="1"/>
      <c r="AJV141" s="1"/>
      <c r="AJW141" s="1"/>
      <c r="AJX141" s="1"/>
      <c r="AJY141" s="1"/>
      <c r="AJZ141" s="1"/>
      <c r="AKA141" s="1"/>
      <c r="AKB141" s="1"/>
      <c r="AKC141" s="1"/>
      <c r="AKD141" s="1"/>
      <c r="AKE141" s="1"/>
      <c r="AKF141" s="1"/>
      <c r="AKG141" s="1"/>
      <c r="AKH141" s="1"/>
      <c r="AKI141" s="1"/>
      <c r="AKJ141" s="1"/>
      <c r="AKK141" s="1"/>
      <c r="AKL141" s="1"/>
    </row>
    <row r="142" spans="1:974" ht="84.75" customHeight="1">
      <c r="A142" s="571" t="s">
        <v>3158</v>
      </c>
      <c r="B142" s="592" t="s">
        <v>3159</v>
      </c>
      <c r="C142" s="592"/>
      <c r="D142" s="593"/>
      <c r="E142" s="593"/>
      <c r="F142" s="593"/>
      <c r="G142" s="593"/>
    </row>
    <row r="143" spans="1:974" ht="153.75" customHeight="1">
      <c r="A143" s="571" t="s">
        <v>3160</v>
      </c>
      <c r="B143" s="592" t="s">
        <v>3161</v>
      </c>
      <c r="C143" s="592"/>
      <c r="D143" s="593"/>
      <c r="E143" s="593"/>
      <c r="F143" s="593"/>
      <c r="G143" s="593"/>
    </row>
    <row r="144" spans="1:974" ht="304.5" customHeight="1">
      <c r="A144" s="571" t="s">
        <v>3162</v>
      </c>
      <c r="B144" s="592" t="s">
        <v>3163</v>
      </c>
      <c r="C144" s="592"/>
      <c r="D144" s="593"/>
      <c r="E144" s="593"/>
      <c r="F144" s="593"/>
      <c r="G144" s="593"/>
    </row>
    <row r="145" spans="1:7" ht="303.75" customHeight="1">
      <c r="A145" s="571" t="s">
        <v>3164</v>
      </c>
      <c r="B145" s="592" t="s">
        <v>3165</v>
      </c>
      <c r="C145" s="592"/>
      <c r="D145" s="593"/>
      <c r="E145" s="593"/>
      <c r="F145" s="593"/>
      <c r="G145" s="593"/>
    </row>
    <row r="146" spans="1:7" ht="20.100000000000001" customHeight="1">
      <c r="D146" s="593"/>
      <c r="E146" s="593"/>
      <c r="F146" s="593"/>
      <c r="G146" s="593"/>
    </row>
    <row r="147" spans="1:7" ht="20.100000000000001" customHeight="1">
      <c r="B147" s="601"/>
      <c r="D147" s="594"/>
      <c r="E147" s="594"/>
      <c r="F147" s="594"/>
      <c r="G147" s="594"/>
    </row>
    <row r="148" spans="1:7" ht="9" customHeight="1">
      <c r="B148" s="601"/>
      <c r="D148" s="594"/>
      <c r="E148" s="594"/>
      <c r="F148" s="594"/>
      <c r="G148" s="594"/>
    </row>
    <row r="149" spans="1:7" ht="6" customHeight="1">
      <c r="B149" s="601"/>
      <c r="D149" s="594"/>
      <c r="E149" s="594"/>
      <c r="F149" s="594"/>
      <c r="G149" s="594"/>
    </row>
    <row r="150" spans="1:7" ht="20.100000000000001" customHeight="1">
      <c r="B150" s="601"/>
      <c r="D150" s="594"/>
      <c r="E150" s="594"/>
      <c r="F150" s="594"/>
      <c r="G150" s="594"/>
    </row>
    <row r="151" spans="1:7" ht="20.100000000000001" customHeight="1">
      <c r="B151" s="601"/>
      <c r="D151" s="594"/>
      <c r="E151" s="594"/>
      <c r="F151" s="594"/>
      <c r="G151" s="594"/>
    </row>
    <row r="152" spans="1:7" ht="20.100000000000001" customHeight="1">
      <c r="D152" s="339"/>
      <c r="E152" s="340"/>
      <c r="F152" s="339"/>
      <c r="G152" s="341"/>
    </row>
    <row r="153" spans="1:7" ht="20.100000000000001" customHeight="1">
      <c r="D153" s="593"/>
      <c r="E153" s="593"/>
      <c r="F153" s="593"/>
      <c r="G153" s="593"/>
    </row>
    <row r="154" spans="1:7" ht="20.100000000000001" customHeight="1">
      <c r="D154" s="593"/>
      <c r="E154" s="593"/>
      <c r="F154" s="593"/>
      <c r="G154" s="593"/>
    </row>
    <row r="155" spans="1:7" ht="20.100000000000001" customHeight="1">
      <c r="D155" s="593"/>
      <c r="E155" s="593"/>
      <c r="F155" s="593"/>
      <c r="G155" s="593"/>
    </row>
    <row r="156" spans="1:7" ht="20.100000000000001" customHeight="1">
      <c r="D156" s="593"/>
      <c r="E156" s="593"/>
      <c r="F156" s="593"/>
      <c r="G156" s="593"/>
    </row>
    <row r="157" spans="1:7" ht="20.100000000000001" customHeight="1">
      <c r="D157" s="594"/>
      <c r="E157" s="594"/>
      <c r="F157" s="594"/>
      <c r="G157" s="594"/>
    </row>
    <row r="158" spans="1:7" ht="20.100000000000001" customHeight="1">
      <c r="D158" s="339"/>
      <c r="E158" s="340"/>
      <c r="F158" s="339"/>
      <c r="G158" s="341"/>
    </row>
    <row r="159" spans="1:7" ht="20.100000000000001" customHeight="1">
      <c r="D159" s="593"/>
      <c r="E159" s="593"/>
      <c r="F159" s="593"/>
      <c r="G159" s="593"/>
    </row>
    <row r="160" spans="1:7" ht="20.100000000000001" customHeight="1">
      <c r="D160" s="593"/>
      <c r="E160" s="593"/>
      <c r="F160" s="593"/>
      <c r="G160" s="593"/>
    </row>
    <row r="161" spans="4:7" ht="20.100000000000001" customHeight="1">
      <c r="D161" s="339"/>
      <c r="E161" s="340"/>
      <c r="F161" s="339"/>
      <c r="G161" s="341"/>
    </row>
    <row r="162" spans="4:7" ht="20.100000000000001" customHeight="1">
      <c r="D162" s="593"/>
      <c r="E162" s="593"/>
      <c r="F162" s="593"/>
      <c r="G162" s="593"/>
    </row>
    <row r="163" spans="4:7" ht="20.100000000000001" customHeight="1">
      <c r="D163" s="593"/>
      <c r="E163" s="593"/>
      <c r="F163" s="593"/>
      <c r="G163" s="593"/>
    </row>
    <row r="164" spans="4:7" ht="3.6" customHeight="1">
      <c r="D164" s="593"/>
      <c r="E164" s="593"/>
      <c r="F164" s="593"/>
      <c r="G164" s="593"/>
    </row>
    <row r="165" spans="4:7" ht="20.100000000000001" customHeight="1">
      <c r="D165" s="593"/>
      <c r="E165" s="593"/>
      <c r="F165" s="593"/>
      <c r="G165" s="593"/>
    </row>
    <row r="166" spans="4:7" ht="20.100000000000001" customHeight="1">
      <c r="D166" s="593"/>
      <c r="E166" s="593"/>
      <c r="F166" s="593"/>
      <c r="G166" s="593"/>
    </row>
    <row r="167" spans="4:7" ht="20.100000000000001" customHeight="1">
      <c r="D167" s="593"/>
      <c r="E167" s="593"/>
      <c r="F167" s="593"/>
      <c r="G167" s="593"/>
    </row>
    <row r="168" spans="4:7" ht="8.4499999999999993" customHeight="1">
      <c r="D168" s="593"/>
      <c r="E168" s="593"/>
      <c r="F168" s="593"/>
      <c r="G168" s="593"/>
    </row>
    <row r="169" spans="4:7" ht="20.100000000000001" customHeight="1">
      <c r="D169" s="593"/>
      <c r="E169" s="593"/>
      <c r="F169" s="593"/>
      <c r="G169" s="593"/>
    </row>
    <row r="170" spans="4:7" ht="20.100000000000001" customHeight="1">
      <c r="D170" s="593"/>
      <c r="E170" s="593"/>
      <c r="F170" s="593"/>
      <c r="G170" s="593"/>
    </row>
    <row r="171" spans="4:7" ht="20.100000000000001" customHeight="1">
      <c r="D171" s="593"/>
      <c r="E171" s="593"/>
      <c r="F171" s="593"/>
      <c r="G171" s="593"/>
    </row>
    <row r="172" spans="4:7" ht="20.100000000000001" customHeight="1">
      <c r="D172" s="593"/>
      <c r="E172" s="593"/>
      <c r="F172" s="593"/>
      <c r="G172" s="593"/>
    </row>
    <row r="173" spans="4:7" ht="20.100000000000001" customHeight="1">
      <c r="D173" s="593"/>
      <c r="E173" s="593"/>
      <c r="F173" s="593"/>
      <c r="G173" s="593"/>
    </row>
  </sheetData>
  <autoFilter ref="C1:C173"/>
  <mergeCells count="129">
    <mergeCell ref="F118:J118"/>
    <mergeCell ref="F120:J120"/>
    <mergeCell ref="E121:J121"/>
    <mergeCell ref="E122:J122"/>
    <mergeCell ref="F116:J116"/>
    <mergeCell ref="F119:J119"/>
    <mergeCell ref="R128:R129"/>
    <mergeCell ref="R125:R126"/>
    <mergeCell ref="K29:K30"/>
    <mergeCell ref="K31:K32"/>
    <mergeCell ref="L31:L32"/>
    <mergeCell ref="I37:I39"/>
    <mergeCell ref="K37:K39"/>
    <mergeCell ref="L37:L39"/>
    <mergeCell ref="K27:K28"/>
    <mergeCell ref="I33:I35"/>
    <mergeCell ref="I29:I30"/>
    <mergeCell ref="I27:I28"/>
    <mergeCell ref="E27:E40"/>
    <mergeCell ref="AI1:AP1"/>
    <mergeCell ref="F115:J115"/>
    <mergeCell ref="F5:F6"/>
    <mergeCell ref="E5:E6"/>
    <mergeCell ref="O1:X1"/>
    <mergeCell ref="O4:X4"/>
    <mergeCell ref="O2:W2"/>
    <mergeCell ref="O3:W3"/>
    <mergeCell ref="Y1:AH1"/>
    <mergeCell ref="X3:AE3"/>
    <mergeCell ref="X2:AE2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W5:W6"/>
    <mergeCell ref="X5:X6"/>
    <mergeCell ref="Y5:Y6"/>
    <mergeCell ref="Z5:Z6"/>
    <mergeCell ref="AB5:AB6"/>
    <mergeCell ref="AC5:AC6"/>
    <mergeCell ref="AD5:AD6"/>
    <mergeCell ref="AE5:AE6"/>
    <mergeCell ref="AG5:AG6"/>
    <mergeCell ref="AA5:AA6"/>
    <mergeCell ref="M5:M6"/>
    <mergeCell ref="N5:N6"/>
    <mergeCell ref="O5:O6"/>
    <mergeCell ref="S5:S6"/>
    <mergeCell ref="T5:T6"/>
    <mergeCell ref="U5:U6"/>
    <mergeCell ref="V5:V6"/>
    <mergeCell ref="C1:L1"/>
    <mergeCell ref="D2:L2"/>
    <mergeCell ref="D3:L3"/>
    <mergeCell ref="B4:L4"/>
    <mergeCell ref="B5:B6"/>
    <mergeCell ref="C5:C6"/>
    <mergeCell ref="D5:D6"/>
    <mergeCell ref="G5:G6"/>
    <mergeCell ref="H5:H6"/>
    <mergeCell ref="I5:I6"/>
    <mergeCell ref="L5:L6"/>
    <mergeCell ref="P5:P6"/>
    <mergeCell ref="J5:J6"/>
    <mergeCell ref="Q5:Q6"/>
    <mergeCell ref="B7:H7"/>
    <mergeCell ref="B16:H16"/>
    <mergeCell ref="B19:H19"/>
    <mergeCell ref="B22:H22"/>
    <mergeCell ref="C131:G131"/>
    <mergeCell ref="D136:G136"/>
    <mergeCell ref="B26:H26"/>
    <mergeCell ref="D27:D40"/>
    <mergeCell ref="B67:H67"/>
    <mergeCell ref="B69:H69"/>
    <mergeCell ref="B103:H103"/>
    <mergeCell ref="B86:H86"/>
    <mergeCell ref="C132:G132"/>
    <mergeCell ref="C127:G127"/>
    <mergeCell ref="H31:H32"/>
    <mergeCell ref="F126:J126"/>
    <mergeCell ref="I31:I32"/>
    <mergeCell ref="D80:D85"/>
    <mergeCell ref="C130:G130"/>
    <mergeCell ref="E129:F129"/>
    <mergeCell ref="F123:J123"/>
    <mergeCell ref="F124:J124"/>
    <mergeCell ref="F125:J125"/>
    <mergeCell ref="F117:J117"/>
    <mergeCell ref="B142:C142"/>
    <mergeCell ref="B143:C143"/>
    <mergeCell ref="D173:G173"/>
    <mergeCell ref="D172:G172"/>
    <mergeCell ref="D171:G171"/>
    <mergeCell ref="D170:G170"/>
    <mergeCell ref="D167:G169"/>
    <mergeCell ref="D166:G166"/>
    <mergeCell ref="D163:G165"/>
    <mergeCell ref="D162:G162"/>
    <mergeCell ref="D160:G160"/>
    <mergeCell ref="B144:C144"/>
    <mergeCell ref="B145:C145"/>
    <mergeCell ref="D159:G159"/>
    <mergeCell ref="D157:G157"/>
    <mergeCell ref="D156:G156"/>
    <mergeCell ref="D154:G154"/>
    <mergeCell ref="D153:G153"/>
    <mergeCell ref="D155:G155"/>
    <mergeCell ref="B88:H88"/>
    <mergeCell ref="B92:H92"/>
    <mergeCell ref="B147:B151"/>
    <mergeCell ref="D145:G145"/>
    <mergeCell ref="D146:G146"/>
    <mergeCell ref="D147:G151"/>
    <mergeCell ref="C133:G133"/>
    <mergeCell ref="D142:G142"/>
    <mergeCell ref="D143:G143"/>
    <mergeCell ref="D144:G144"/>
    <mergeCell ref="C134:G134"/>
    <mergeCell ref="C135:G135"/>
    <mergeCell ref="C128:G128"/>
    <mergeCell ref="B139:C139"/>
    <mergeCell ref="B140:C140"/>
    <mergeCell ref="B141:C141"/>
  </mergeCells>
  <pageMargins left="0.51180555555555496" right="0.51180555555555496" top="0.78749999999999998" bottom="0.78749999999999998" header="0.51180555555555496" footer="0.51180555555555496"/>
  <pageSetup paperSize="77" firstPageNumber="0" orientation="landscape" horizontalDpi="300" verticalDpi="300" r:id="rId1"/>
  <ignoredErrors>
    <ignoredError sqref="P10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BN1616"/>
  <sheetViews>
    <sheetView topLeftCell="A1394" workbookViewId="0">
      <selection activeCell="P1490" sqref="P1490"/>
    </sheetView>
  </sheetViews>
  <sheetFormatPr defaultRowHeight="15"/>
  <cols>
    <col min="1" max="1" width="9.140625" style="70"/>
    <col min="2" max="2" width="9.140625" style="73"/>
    <col min="3" max="3" width="11.85546875" style="73" customWidth="1"/>
    <col min="4" max="4" width="21.42578125" style="73" customWidth="1"/>
    <col min="5" max="5" width="5.28515625" style="86" customWidth="1"/>
    <col min="6" max="6" width="11" style="74" customWidth="1"/>
    <col min="7" max="8" width="9.140625" style="73"/>
    <col min="9" max="9" width="3.28515625" style="73" customWidth="1"/>
    <col min="10" max="10" width="12.28515625" style="70" customWidth="1"/>
    <col min="11" max="11" width="9.140625" style="73"/>
    <col min="12" max="12" width="18.5703125" style="73" customWidth="1"/>
    <col min="13" max="13" width="9.140625" style="75"/>
    <col min="14" max="15" width="9.140625" style="70"/>
    <col min="16" max="16" width="9.140625" style="496"/>
    <col min="17" max="66" width="9.140625" style="70"/>
  </cols>
  <sheetData>
    <row r="1" spans="1:16" s="70" customFormat="1">
      <c r="A1" s="76" t="s">
        <v>190</v>
      </c>
      <c r="B1" s="76" t="s">
        <v>151</v>
      </c>
      <c r="C1" s="76" t="s">
        <v>140</v>
      </c>
      <c r="D1" s="85" t="s">
        <v>141</v>
      </c>
      <c r="E1" s="76" t="s">
        <v>1490</v>
      </c>
      <c r="F1" s="76" t="s">
        <v>152</v>
      </c>
      <c r="G1" s="76" t="s">
        <v>322</v>
      </c>
      <c r="H1" s="76" t="s">
        <v>323</v>
      </c>
      <c r="I1" s="76" t="s">
        <v>324</v>
      </c>
      <c r="J1" s="76" t="s">
        <v>325</v>
      </c>
      <c r="K1" s="76" t="s">
        <v>138</v>
      </c>
      <c r="L1" s="76" t="s">
        <v>143</v>
      </c>
      <c r="M1" s="76" t="s">
        <v>326</v>
      </c>
      <c r="N1" s="76" t="s">
        <v>327</v>
      </c>
      <c r="O1" s="76"/>
      <c r="P1" s="87" t="s">
        <v>142</v>
      </c>
    </row>
    <row r="2" spans="1:16" s="70" customFormat="1">
      <c r="A2" s="70">
        <v>22000007</v>
      </c>
      <c r="B2" s="73" t="s">
        <v>144</v>
      </c>
      <c r="C2" s="73" t="s">
        <v>145</v>
      </c>
      <c r="D2" s="86">
        <v>173164.56</v>
      </c>
      <c r="E2" s="73" t="s">
        <v>1491</v>
      </c>
      <c r="F2" s="74">
        <v>44582</v>
      </c>
      <c r="G2" s="73" t="s">
        <v>328</v>
      </c>
      <c r="H2" s="73" t="s">
        <v>329</v>
      </c>
      <c r="I2" s="73" t="s">
        <v>10</v>
      </c>
      <c r="J2" s="70">
        <v>1041209</v>
      </c>
      <c r="K2" s="73" t="s">
        <v>192</v>
      </c>
      <c r="L2" s="73" t="s">
        <v>191</v>
      </c>
      <c r="M2" s="73" t="s">
        <v>330</v>
      </c>
      <c r="N2" s="70">
        <v>6417</v>
      </c>
      <c r="P2" s="75" t="s">
        <v>226</v>
      </c>
    </row>
    <row r="3" spans="1:16" s="70" customFormat="1">
      <c r="A3" s="70">
        <v>22000007</v>
      </c>
      <c r="B3" s="73" t="s">
        <v>144</v>
      </c>
      <c r="C3" s="73" t="s">
        <v>145</v>
      </c>
      <c r="D3" s="86">
        <v>2983.84</v>
      </c>
      <c r="E3" s="73" t="s">
        <v>1491</v>
      </c>
      <c r="F3" s="74">
        <v>44582</v>
      </c>
      <c r="G3" s="73" t="s">
        <v>328</v>
      </c>
      <c r="H3" s="73" t="s">
        <v>329</v>
      </c>
      <c r="I3" s="73" t="s">
        <v>10</v>
      </c>
      <c r="J3" s="70">
        <v>1041209</v>
      </c>
      <c r="K3" s="73" t="s">
        <v>192</v>
      </c>
      <c r="L3" s="73" t="s">
        <v>215</v>
      </c>
      <c r="M3" s="73" t="s">
        <v>330</v>
      </c>
      <c r="N3" s="70">
        <v>6417</v>
      </c>
      <c r="P3" s="75" t="s">
        <v>226</v>
      </c>
    </row>
    <row r="4" spans="1:16" s="70" customFormat="1">
      <c r="A4" s="70">
        <v>22000007</v>
      </c>
      <c r="B4" s="73" t="s">
        <v>144</v>
      </c>
      <c r="C4" s="73" t="s">
        <v>145</v>
      </c>
      <c r="D4" s="86">
        <v>-2983.84</v>
      </c>
      <c r="E4" s="73" t="s">
        <v>1491</v>
      </c>
      <c r="F4" s="74">
        <v>44582</v>
      </c>
      <c r="G4" s="73" t="s">
        <v>328</v>
      </c>
      <c r="H4" s="73" t="s">
        <v>329</v>
      </c>
      <c r="I4" s="73" t="s">
        <v>10</v>
      </c>
      <c r="J4" s="70">
        <v>1041209</v>
      </c>
      <c r="K4" s="73" t="s">
        <v>192</v>
      </c>
      <c r="L4" s="73" t="s">
        <v>191</v>
      </c>
      <c r="M4" s="73" t="s">
        <v>330</v>
      </c>
      <c r="N4" s="70">
        <v>6417</v>
      </c>
      <c r="P4" s="75" t="s">
        <v>226</v>
      </c>
    </row>
    <row r="5" spans="1:16" s="70" customFormat="1">
      <c r="A5" s="70">
        <v>22000008</v>
      </c>
      <c r="B5" s="73" t="s">
        <v>144</v>
      </c>
      <c r="C5" s="73" t="s">
        <v>145</v>
      </c>
      <c r="D5" s="86">
        <v>67725</v>
      </c>
      <c r="E5" s="73" t="s">
        <v>1491</v>
      </c>
      <c r="F5" s="74">
        <v>44585</v>
      </c>
      <c r="G5" s="73" t="s">
        <v>328</v>
      </c>
      <c r="H5" s="73" t="s">
        <v>329</v>
      </c>
      <c r="I5" s="73" t="s">
        <v>10</v>
      </c>
      <c r="J5" s="70">
        <v>924576</v>
      </c>
      <c r="K5" s="73" t="s">
        <v>224</v>
      </c>
      <c r="L5" s="73" t="s">
        <v>225</v>
      </c>
      <c r="M5" s="73" t="s">
        <v>1492</v>
      </c>
      <c r="N5" s="70">
        <v>6417</v>
      </c>
      <c r="P5" s="75" t="s">
        <v>331</v>
      </c>
    </row>
    <row r="6" spans="1:16" s="70" customFormat="1">
      <c r="A6" s="70">
        <v>22000015</v>
      </c>
      <c r="B6" s="73" t="s">
        <v>144</v>
      </c>
      <c r="C6" s="73" t="s">
        <v>145</v>
      </c>
      <c r="D6" s="86">
        <v>48150</v>
      </c>
      <c r="E6" s="73" t="s">
        <v>1491</v>
      </c>
      <c r="F6" s="74">
        <v>44585</v>
      </c>
      <c r="G6" s="73" t="s">
        <v>328</v>
      </c>
      <c r="H6" s="73" t="s">
        <v>329</v>
      </c>
      <c r="I6" s="73" t="s">
        <v>10</v>
      </c>
      <c r="J6" s="70">
        <v>924576</v>
      </c>
      <c r="K6" s="73" t="s">
        <v>224</v>
      </c>
      <c r="L6" s="73" t="s">
        <v>225</v>
      </c>
      <c r="M6" s="73" t="s">
        <v>1492</v>
      </c>
      <c r="N6" s="70">
        <v>6417</v>
      </c>
      <c r="P6" s="75" t="s">
        <v>332</v>
      </c>
    </row>
    <row r="7" spans="1:16" s="70" customFormat="1">
      <c r="A7" s="70">
        <v>22000020</v>
      </c>
      <c r="B7" s="73" t="s">
        <v>144</v>
      </c>
      <c r="C7" s="73" t="s">
        <v>145</v>
      </c>
      <c r="D7" s="86">
        <v>90450</v>
      </c>
      <c r="E7" s="73" t="s">
        <v>1491</v>
      </c>
      <c r="F7" s="74">
        <v>44585</v>
      </c>
      <c r="G7" s="73" t="s">
        <v>328</v>
      </c>
      <c r="H7" s="73" t="s">
        <v>329</v>
      </c>
      <c r="I7" s="73" t="s">
        <v>10</v>
      </c>
      <c r="J7" s="70">
        <v>924576</v>
      </c>
      <c r="K7" s="73" t="s">
        <v>224</v>
      </c>
      <c r="L7" s="73" t="s">
        <v>225</v>
      </c>
      <c r="M7" s="73" t="s">
        <v>1492</v>
      </c>
      <c r="N7" s="70">
        <v>6417</v>
      </c>
      <c r="P7" s="75" t="s">
        <v>333</v>
      </c>
    </row>
    <row r="8" spans="1:16" s="70" customFormat="1">
      <c r="A8" s="70">
        <v>22000021</v>
      </c>
      <c r="B8" s="73" t="s">
        <v>144</v>
      </c>
      <c r="C8" s="73" t="s">
        <v>145</v>
      </c>
      <c r="D8" s="86">
        <v>136800</v>
      </c>
      <c r="E8" s="73" t="s">
        <v>1491</v>
      </c>
      <c r="F8" s="74">
        <v>44585</v>
      </c>
      <c r="G8" s="73" t="s">
        <v>328</v>
      </c>
      <c r="H8" s="73" t="s">
        <v>329</v>
      </c>
      <c r="I8" s="73" t="s">
        <v>10</v>
      </c>
      <c r="J8" s="70">
        <v>924576</v>
      </c>
      <c r="K8" s="73" t="s">
        <v>224</v>
      </c>
      <c r="L8" s="73" t="s">
        <v>225</v>
      </c>
      <c r="M8" s="73" t="s">
        <v>1492</v>
      </c>
      <c r="N8" s="70">
        <v>6417</v>
      </c>
      <c r="P8" s="75" t="s">
        <v>334</v>
      </c>
    </row>
    <row r="9" spans="1:16" s="70" customFormat="1">
      <c r="A9" s="70">
        <v>22000022</v>
      </c>
      <c r="B9" s="73" t="s">
        <v>144</v>
      </c>
      <c r="C9" s="73" t="s">
        <v>145</v>
      </c>
      <c r="D9" s="86">
        <v>240300</v>
      </c>
      <c r="E9" s="73" t="s">
        <v>1491</v>
      </c>
      <c r="F9" s="74">
        <v>44585</v>
      </c>
      <c r="G9" s="73" t="s">
        <v>328</v>
      </c>
      <c r="H9" s="73" t="s">
        <v>329</v>
      </c>
      <c r="I9" s="73" t="s">
        <v>10</v>
      </c>
      <c r="J9" s="70">
        <v>924576</v>
      </c>
      <c r="K9" s="73" t="s">
        <v>224</v>
      </c>
      <c r="L9" s="73" t="s">
        <v>225</v>
      </c>
      <c r="M9" s="73" t="s">
        <v>1492</v>
      </c>
      <c r="N9" s="70">
        <v>6417</v>
      </c>
      <c r="P9" s="75" t="s">
        <v>335</v>
      </c>
    </row>
    <row r="10" spans="1:16" s="70" customFormat="1">
      <c r="A10" s="70">
        <v>22000024</v>
      </c>
      <c r="B10" s="73" t="s">
        <v>144</v>
      </c>
      <c r="C10" s="73" t="s">
        <v>145</v>
      </c>
      <c r="D10" s="86">
        <v>243900</v>
      </c>
      <c r="E10" s="73" t="s">
        <v>1491</v>
      </c>
      <c r="F10" s="74">
        <v>44585</v>
      </c>
      <c r="G10" s="73" t="s">
        <v>328</v>
      </c>
      <c r="H10" s="73" t="s">
        <v>329</v>
      </c>
      <c r="I10" s="73" t="s">
        <v>10</v>
      </c>
      <c r="J10" s="70">
        <v>924576</v>
      </c>
      <c r="K10" s="73" t="s">
        <v>224</v>
      </c>
      <c r="L10" s="73" t="s">
        <v>225</v>
      </c>
      <c r="M10" s="73" t="s">
        <v>1492</v>
      </c>
      <c r="N10" s="70">
        <v>6417</v>
      </c>
      <c r="P10" s="75" t="s">
        <v>336</v>
      </c>
    </row>
    <row r="11" spans="1:16" s="70" customFormat="1">
      <c r="A11" s="70">
        <v>22000025</v>
      </c>
      <c r="B11" s="73" t="s">
        <v>144</v>
      </c>
      <c r="C11" s="73" t="s">
        <v>145</v>
      </c>
      <c r="D11" s="86">
        <v>227250</v>
      </c>
      <c r="E11" s="73" t="s">
        <v>1491</v>
      </c>
      <c r="F11" s="74">
        <v>44585</v>
      </c>
      <c r="G11" s="73" t="s">
        <v>328</v>
      </c>
      <c r="H11" s="73" t="s">
        <v>329</v>
      </c>
      <c r="I11" s="73" t="s">
        <v>10</v>
      </c>
      <c r="J11" s="70">
        <v>924576</v>
      </c>
      <c r="K11" s="73" t="s">
        <v>224</v>
      </c>
      <c r="L11" s="73" t="s">
        <v>225</v>
      </c>
      <c r="M11" s="73" t="s">
        <v>1492</v>
      </c>
      <c r="N11" s="70">
        <v>6417</v>
      </c>
      <c r="P11" s="75" t="s">
        <v>337</v>
      </c>
    </row>
    <row r="12" spans="1:16" s="70" customFormat="1">
      <c r="A12" s="70">
        <v>22000026</v>
      </c>
      <c r="B12" s="73" t="s">
        <v>144</v>
      </c>
      <c r="C12" s="73" t="s">
        <v>145</v>
      </c>
      <c r="D12" s="86">
        <v>256950</v>
      </c>
      <c r="E12" s="73" t="s">
        <v>1491</v>
      </c>
      <c r="F12" s="74">
        <v>44585</v>
      </c>
      <c r="G12" s="73" t="s">
        <v>328</v>
      </c>
      <c r="H12" s="73" t="s">
        <v>329</v>
      </c>
      <c r="I12" s="73" t="s">
        <v>10</v>
      </c>
      <c r="J12" s="70">
        <v>924576</v>
      </c>
      <c r="K12" s="73" t="s">
        <v>224</v>
      </c>
      <c r="L12" s="73" t="s">
        <v>225</v>
      </c>
      <c r="M12" s="73" t="s">
        <v>1492</v>
      </c>
      <c r="N12" s="70">
        <v>6417</v>
      </c>
      <c r="P12" s="75" t="s">
        <v>338</v>
      </c>
    </row>
    <row r="13" spans="1:16" s="70" customFormat="1">
      <c r="A13" s="70">
        <v>22000027</v>
      </c>
      <c r="B13" s="73" t="s">
        <v>144</v>
      </c>
      <c r="C13" s="73" t="s">
        <v>145</v>
      </c>
      <c r="D13" s="86">
        <v>152550</v>
      </c>
      <c r="E13" s="73" t="s">
        <v>1491</v>
      </c>
      <c r="F13" s="74">
        <v>44585</v>
      </c>
      <c r="G13" s="73" t="s">
        <v>328</v>
      </c>
      <c r="H13" s="73" t="s">
        <v>329</v>
      </c>
      <c r="I13" s="73" t="s">
        <v>10</v>
      </c>
      <c r="J13" s="70">
        <v>924576</v>
      </c>
      <c r="K13" s="73" t="s">
        <v>224</v>
      </c>
      <c r="L13" s="73" t="s">
        <v>225</v>
      </c>
      <c r="M13" s="73" t="s">
        <v>1492</v>
      </c>
      <c r="N13" s="70">
        <v>6417</v>
      </c>
      <c r="P13" s="75" t="s">
        <v>339</v>
      </c>
    </row>
    <row r="14" spans="1:16" s="70" customFormat="1">
      <c r="A14" s="70">
        <v>22000028</v>
      </c>
      <c r="B14" s="73" t="s">
        <v>144</v>
      </c>
      <c r="C14" s="73" t="s">
        <v>145</v>
      </c>
      <c r="D14" s="86">
        <v>145350</v>
      </c>
      <c r="E14" s="73" t="s">
        <v>1491</v>
      </c>
      <c r="F14" s="74">
        <v>44585</v>
      </c>
      <c r="G14" s="73" t="s">
        <v>328</v>
      </c>
      <c r="H14" s="73" t="s">
        <v>329</v>
      </c>
      <c r="I14" s="73" t="s">
        <v>10</v>
      </c>
      <c r="J14" s="70">
        <v>924576</v>
      </c>
      <c r="K14" s="73" t="s">
        <v>224</v>
      </c>
      <c r="L14" s="73" t="s">
        <v>225</v>
      </c>
      <c r="M14" s="73" t="s">
        <v>1492</v>
      </c>
      <c r="N14" s="70">
        <v>6417</v>
      </c>
      <c r="P14" s="75" t="s">
        <v>340</v>
      </c>
    </row>
    <row r="15" spans="1:16" s="70" customFormat="1">
      <c r="A15" s="70">
        <v>22000029</v>
      </c>
      <c r="B15" s="73" t="s">
        <v>144</v>
      </c>
      <c r="C15" s="73" t="s">
        <v>145</v>
      </c>
      <c r="D15" s="86">
        <v>246150</v>
      </c>
      <c r="E15" s="73" t="s">
        <v>1491</v>
      </c>
      <c r="F15" s="74">
        <v>44585</v>
      </c>
      <c r="G15" s="73" t="s">
        <v>328</v>
      </c>
      <c r="H15" s="73" t="s">
        <v>329</v>
      </c>
      <c r="I15" s="73" t="s">
        <v>10</v>
      </c>
      <c r="J15" s="70">
        <v>924576</v>
      </c>
      <c r="K15" s="73" t="s">
        <v>224</v>
      </c>
      <c r="L15" s="73" t="s">
        <v>225</v>
      </c>
      <c r="M15" s="73" t="s">
        <v>1492</v>
      </c>
      <c r="N15" s="70">
        <v>6417</v>
      </c>
      <c r="P15" s="75" t="s">
        <v>341</v>
      </c>
    </row>
    <row r="16" spans="1:16" s="70" customFormat="1">
      <c r="A16" s="70">
        <v>22000030</v>
      </c>
      <c r="B16" s="73" t="s">
        <v>144</v>
      </c>
      <c r="C16" s="73" t="s">
        <v>145</v>
      </c>
      <c r="D16" s="86">
        <v>126225</v>
      </c>
      <c r="E16" s="73" t="s">
        <v>1491</v>
      </c>
      <c r="F16" s="74">
        <v>44585</v>
      </c>
      <c r="G16" s="73" t="s">
        <v>328</v>
      </c>
      <c r="H16" s="73" t="s">
        <v>329</v>
      </c>
      <c r="I16" s="73" t="s">
        <v>10</v>
      </c>
      <c r="J16" s="70">
        <v>924576</v>
      </c>
      <c r="K16" s="73" t="s">
        <v>224</v>
      </c>
      <c r="L16" s="73" t="s">
        <v>225</v>
      </c>
      <c r="M16" s="73" t="s">
        <v>1492</v>
      </c>
      <c r="N16" s="70">
        <v>6417</v>
      </c>
      <c r="P16" s="75" t="s">
        <v>342</v>
      </c>
    </row>
    <row r="17" spans="1:16" s="70" customFormat="1">
      <c r="A17" s="70">
        <v>22000031</v>
      </c>
      <c r="B17" s="73" t="s">
        <v>144</v>
      </c>
      <c r="C17" s="73" t="s">
        <v>145</v>
      </c>
      <c r="D17" s="86">
        <v>303525</v>
      </c>
      <c r="E17" s="73" t="s">
        <v>1491</v>
      </c>
      <c r="F17" s="74">
        <v>44585</v>
      </c>
      <c r="G17" s="73" t="s">
        <v>328</v>
      </c>
      <c r="H17" s="73" t="s">
        <v>329</v>
      </c>
      <c r="I17" s="73" t="s">
        <v>10</v>
      </c>
      <c r="J17" s="70">
        <v>924576</v>
      </c>
      <c r="K17" s="73" t="s">
        <v>224</v>
      </c>
      <c r="L17" s="73" t="s">
        <v>225</v>
      </c>
      <c r="M17" s="73" t="s">
        <v>1492</v>
      </c>
      <c r="N17" s="70">
        <v>6417</v>
      </c>
      <c r="P17" s="75" t="s">
        <v>343</v>
      </c>
    </row>
    <row r="18" spans="1:16" s="70" customFormat="1">
      <c r="A18" s="70">
        <v>22000032</v>
      </c>
      <c r="B18" s="73" t="s">
        <v>144</v>
      </c>
      <c r="C18" s="73" t="s">
        <v>145</v>
      </c>
      <c r="D18" s="86">
        <v>121725</v>
      </c>
      <c r="E18" s="73" t="s">
        <v>1491</v>
      </c>
      <c r="F18" s="74">
        <v>44585</v>
      </c>
      <c r="G18" s="73" t="s">
        <v>328</v>
      </c>
      <c r="H18" s="73" t="s">
        <v>329</v>
      </c>
      <c r="I18" s="73" t="s">
        <v>10</v>
      </c>
      <c r="J18" s="70">
        <v>924576</v>
      </c>
      <c r="K18" s="73" t="s">
        <v>224</v>
      </c>
      <c r="L18" s="73" t="s">
        <v>225</v>
      </c>
      <c r="M18" s="73" t="s">
        <v>1492</v>
      </c>
      <c r="N18" s="70">
        <v>6417</v>
      </c>
      <c r="P18" s="75" t="s">
        <v>344</v>
      </c>
    </row>
    <row r="19" spans="1:16" s="70" customFormat="1">
      <c r="A19" s="70">
        <v>22000008</v>
      </c>
      <c r="B19" s="73" t="s">
        <v>144</v>
      </c>
      <c r="C19" s="73" t="s">
        <v>145</v>
      </c>
      <c r="D19" s="86">
        <v>301301.31</v>
      </c>
      <c r="E19" s="73" t="s">
        <v>1491</v>
      </c>
      <c r="F19" s="74">
        <v>44586</v>
      </c>
      <c r="G19" s="73" t="s">
        <v>328</v>
      </c>
      <c r="H19" s="73" t="s">
        <v>329</v>
      </c>
      <c r="I19" s="73" t="s">
        <v>10</v>
      </c>
      <c r="J19" s="70">
        <v>108096</v>
      </c>
      <c r="K19" s="73" t="s">
        <v>194</v>
      </c>
      <c r="L19" s="73" t="s">
        <v>148</v>
      </c>
      <c r="M19" s="73" t="s">
        <v>330</v>
      </c>
      <c r="N19" s="70">
        <v>6417</v>
      </c>
      <c r="P19" s="75" t="s">
        <v>345</v>
      </c>
    </row>
    <row r="20" spans="1:16" s="70" customFormat="1">
      <c r="A20" s="70">
        <v>22000008</v>
      </c>
      <c r="B20" s="73" t="s">
        <v>144</v>
      </c>
      <c r="C20" s="73" t="s">
        <v>145</v>
      </c>
      <c r="D20" s="86">
        <v>4587.3100000000004</v>
      </c>
      <c r="E20" s="73" t="s">
        <v>1491</v>
      </c>
      <c r="F20" s="74">
        <v>44586</v>
      </c>
      <c r="G20" s="73" t="s">
        <v>328</v>
      </c>
      <c r="H20" s="73" t="s">
        <v>329</v>
      </c>
      <c r="I20" s="73" t="s">
        <v>10</v>
      </c>
      <c r="J20" s="70">
        <v>108096</v>
      </c>
      <c r="K20" s="73" t="s">
        <v>194</v>
      </c>
      <c r="L20" s="73" t="s">
        <v>149</v>
      </c>
      <c r="M20" s="73" t="s">
        <v>330</v>
      </c>
      <c r="N20" s="70">
        <v>6417</v>
      </c>
      <c r="P20" s="75" t="s">
        <v>345</v>
      </c>
    </row>
    <row r="21" spans="1:16" s="70" customFormat="1">
      <c r="A21" s="70">
        <v>22000008</v>
      </c>
      <c r="B21" s="73" t="s">
        <v>144</v>
      </c>
      <c r="C21" s="73" t="s">
        <v>145</v>
      </c>
      <c r="D21" s="86">
        <v>-4587.3100000000004</v>
      </c>
      <c r="E21" s="73" t="s">
        <v>1491</v>
      </c>
      <c r="F21" s="74">
        <v>44586</v>
      </c>
      <c r="G21" s="73" t="s">
        <v>328</v>
      </c>
      <c r="H21" s="73" t="s">
        <v>329</v>
      </c>
      <c r="I21" s="73" t="s">
        <v>10</v>
      </c>
      <c r="J21" s="70">
        <v>108096</v>
      </c>
      <c r="K21" s="73" t="s">
        <v>194</v>
      </c>
      <c r="L21" s="73" t="s">
        <v>148</v>
      </c>
      <c r="M21" s="73" t="s">
        <v>330</v>
      </c>
      <c r="N21" s="70">
        <v>6417</v>
      </c>
      <c r="P21" s="75" t="s">
        <v>345</v>
      </c>
    </row>
    <row r="22" spans="1:16" s="70" customFormat="1">
      <c r="A22" s="70">
        <v>22000008</v>
      </c>
      <c r="B22" s="73" t="s">
        <v>144</v>
      </c>
      <c r="C22" s="73" t="s">
        <v>145</v>
      </c>
      <c r="D22" s="86">
        <v>3615.62</v>
      </c>
      <c r="E22" s="73" t="s">
        <v>1491</v>
      </c>
      <c r="F22" s="74">
        <v>44586</v>
      </c>
      <c r="G22" s="73" t="s">
        <v>328</v>
      </c>
      <c r="H22" s="73" t="s">
        <v>329</v>
      </c>
      <c r="I22" s="73" t="s">
        <v>10</v>
      </c>
      <c r="J22" s="70">
        <v>108096</v>
      </c>
      <c r="K22" s="73" t="s">
        <v>194</v>
      </c>
      <c r="L22" s="73" t="s">
        <v>150</v>
      </c>
      <c r="M22" s="73" t="s">
        <v>330</v>
      </c>
      <c r="N22" s="70">
        <v>6417</v>
      </c>
      <c r="P22" s="75" t="s">
        <v>345</v>
      </c>
    </row>
    <row r="23" spans="1:16" s="70" customFormat="1">
      <c r="A23" s="70">
        <v>22000008</v>
      </c>
      <c r="B23" s="73" t="s">
        <v>144</v>
      </c>
      <c r="C23" s="73" t="s">
        <v>145</v>
      </c>
      <c r="D23" s="86">
        <v>-3615.62</v>
      </c>
      <c r="E23" s="73" t="s">
        <v>1491</v>
      </c>
      <c r="F23" s="74">
        <v>44586</v>
      </c>
      <c r="G23" s="73" t="s">
        <v>328</v>
      </c>
      <c r="H23" s="73" t="s">
        <v>329</v>
      </c>
      <c r="I23" s="73" t="s">
        <v>10</v>
      </c>
      <c r="J23" s="70">
        <v>108096</v>
      </c>
      <c r="K23" s="73" t="s">
        <v>194</v>
      </c>
      <c r="L23" s="73" t="s">
        <v>148</v>
      </c>
      <c r="M23" s="73" t="s">
        <v>330</v>
      </c>
      <c r="N23" s="70">
        <v>6417</v>
      </c>
      <c r="P23" s="75" t="s">
        <v>345</v>
      </c>
    </row>
    <row r="24" spans="1:16" s="70" customFormat="1">
      <c r="A24" s="70">
        <v>22000009</v>
      </c>
      <c r="B24" s="73" t="s">
        <v>144</v>
      </c>
      <c r="C24" s="73" t="s">
        <v>145</v>
      </c>
      <c r="D24" s="86">
        <v>80339.360000000001</v>
      </c>
      <c r="E24" s="73" t="s">
        <v>1491</v>
      </c>
      <c r="F24" s="74">
        <v>44586</v>
      </c>
      <c r="G24" s="73" t="s">
        <v>328</v>
      </c>
      <c r="H24" s="73" t="s">
        <v>329</v>
      </c>
      <c r="I24" s="73" t="s">
        <v>10</v>
      </c>
      <c r="J24" s="70">
        <v>932061</v>
      </c>
      <c r="K24" s="73" t="s">
        <v>154</v>
      </c>
      <c r="L24" s="73" t="s">
        <v>155</v>
      </c>
      <c r="M24" s="73" t="s">
        <v>1493</v>
      </c>
      <c r="N24" s="70">
        <v>6417</v>
      </c>
      <c r="P24" s="75" t="s">
        <v>346</v>
      </c>
    </row>
    <row r="25" spans="1:16" s="70" customFormat="1">
      <c r="A25" s="70">
        <v>22000009</v>
      </c>
      <c r="B25" s="73" t="s">
        <v>144</v>
      </c>
      <c r="C25" s="73" t="s">
        <v>145</v>
      </c>
      <c r="D25" s="86">
        <v>1606.78</v>
      </c>
      <c r="E25" s="73" t="s">
        <v>1491</v>
      </c>
      <c r="F25" s="74">
        <v>44586</v>
      </c>
      <c r="G25" s="73" t="s">
        <v>328</v>
      </c>
      <c r="H25" s="73" t="s">
        <v>329</v>
      </c>
      <c r="I25" s="73" t="s">
        <v>10</v>
      </c>
      <c r="J25" s="70">
        <v>932061</v>
      </c>
      <c r="K25" s="73" t="s">
        <v>154</v>
      </c>
      <c r="L25" s="73" t="s">
        <v>156</v>
      </c>
      <c r="M25" s="73" t="s">
        <v>1493</v>
      </c>
      <c r="N25" s="70">
        <v>6417</v>
      </c>
      <c r="P25" s="75" t="s">
        <v>346</v>
      </c>
    </row>
    <row r="26" spans="1:16" s="70" customFormat="1">
      <c r="A26" s="70">
        <v>22000009</v>
      </c>
      <c r="B26" s="73" t="s">
        <v>144</v>
      </c>
      <c r="C26" s="73" t="s">
        <v>145</v>
      </c>
      <c r="D26" s="86">
        <v>-1606.78</v>
      </c>
      <c r="E26" s="73" t="s">
        <v>1491</v>
      </c>
      <c r="F26" s="74">
        <v>44586</v>
      </c>
      <c r="G26" s="73" t="s">
        <v>328</v>
      </c>
      <c r="H26" s="73" t="s">
        <v>329</v>
      </c>
      <c r="I26" s="73" t="s">
        <v>10</v>
      </c>
      <c r="J26" s="70">
        <v>932061</v>
      </c>
      <c r="K26" s="73" t="s">
        <v>154</v>
      </c>
      <c r="L26" s="73" t="s">
        <v>155</v>
      </c>
      <c r="M26" s="73" t="s">
        <v>1493</v>
      </c>
      <c r="N26" s="70">
        <v>6417</v>
      </c>
      <c r="P26" s="75" t="s">
        <v>346</v>
      </c>
    </row>
    <row r="27" spans="1:16" s="70" customFormat="1">
      <c r="A27" s="70">
        <v>22000012</v>
      </c>
      <c r="B27" s="73" t="s">
        <v>144</v>
      </c>
      <c r="C27" s="73" t="s">
        <v>145</v>
      </c>
      <c r="D27" s="86">
        <v>50438.42</v>
      </c>
      <c r="E27" s="73" t="s">
        <v>1491</v>
      </c>
      <c r="F27" s="74">
        <v>44586</v>
      </c>
      <c r="G27" s="73" t="s">
        <v>328</v>
      </c>
      <c r="H27" s="73" t="s">
        <v>329</v>
      </c>
      <c r="I27" s="73" t="s">
        <v>10</v>
      </c>
      <c r="J27" s="70">
        <v>108096</v>
      </c>
      <c r="K27" s="73" t="s">
        <v>193</v>
      </c>
      <c r="L27" s="73" t="s">
        <v>148</v>
      </c>
      <c r="M27" s="73" t="s">
        <v>330</v>
      </c>
      <c r="N27" s="70">
        <v>6417</v>
      </c>
      <c r="P27" s="75" t="s">
        <v>347</v>
      </c>
    </row>
    <row r="28" spans="1:16" s="70" customFormat="1">
      <c r="A28" s="70">
        <v>22000012</v>
      </c>
      <c r="B28" s="73" t="s">
        <v>144</v>
      </c>
      <c r="C28" s="73" t="s">
        <v>145</v>
      </c>
      <c r="D28" s="86">
        <v>767.92</v>
      </c>
      <c r="E28" s="73" t="s">
        <v>1491</v>
      </c>
      <c r="F28" s="74">
        <v>44586</v>
      </c>
      <c r="G28" s="73" t="s">
        <v>328</v>
      </c>
      <c r="H28" s="73" t="s">
        <v>329</v>
      </c>
      <c r="I28" s="73" t="s">
        <v>10</v>
      </c>
      <c r="J28" s="70">
        <v>108096</v>
      </c>
      <c r="K28" s="73" t="s">
        <v>193</v>
      </c>
      <c r="L28" s="73" t="s">
        <v>149</v>
      </c>
      <c r="M28" s="73" t="s">
        <v>330</v>
      </c>
      <c r="N28" s="70">
        <v>6417</v>
      </c>
      <c r="P28" s="75" t="s">
        <v>347</v>
      </c>
    </row>
    <row r="29" spans="1:16" s="70" customFormat="1">
      <c r="A29" s="70">
        <v>22000012</v>
      </c>
      <c r="B29" s="73" t="s">
        <v>144</v>
      </c>
      <c r="C29" s="73" t="s">
        <v>145</v>
      </c>
      <c r="D29" s="86">
        <v>-767.92</v>
      </c>
      <c r="E29" s="73" t="s">
        <v>1491</v>
      </c>
      <c r="F29" s="74">
        <v>44586</v>
      </c>
      <c r="G29" s="73" t="s">
        <v>328</v>
      </c>
      <c r="H29" s="73" t="s">
        <v>329</v>
      </c>
      <c r="I29" s="73" t="s">
        <v>10</v>
      </c>
      <c r="J29" s="70">
        <v>108096</v>
      </c>
      <c r="K29" s="73" t="s">
        <v>193</v>
      </c>
      <c r="L29" s="73" t="s">
        <v>148</v>
      </c>
      <c r="M29" s="73" t="s">
        <v>330</v>
      </c>
      <c r="N29" s="70">
        <v>6417</v>
      </c>
      <c r="P29" s="75" t="s">
        <v>347</v>
      </c>
    </row>
    <row r="30" spans="1:16" s="70" customFormat="1">
      <c r="A30" s="70">
        <v>22000012</v>
      </c>
      <c r="B30" s="73" t="s">
        <v>144</v>
      </c>
      <c r="C30" s="73" t="s">
        <v>145</v>
      </c>
      <c r="D30" s="86">
        <v>605.26</v>
      </c>
      <c r="E30" s="73" t="s">
        <v>1491</v>
      </c>
      <c r="F30" s="74">
        <v>44586</v>
      </c>
      <c r="G30" s="73" t="s">
        <v>328</v>
      </c>
      <c r="H30" s="73" t="s">
        <v>329</v>
      </c>
      <c r="I30" s="73" t="s">
        <v>10</v>
      </c>
      <c r="J30" s="70">
        <v>108096</v>
      </c>
      <c r="K30" s="73" t="s">
        <v>193</v>
      </c>
      <c r="L30" s="73" t="s">
        <v>150</v>
      </c>
      <c r="M30" s="73" t="s">
        <v>330</v>
      </c>
      <c r="N30" s="70">
        <v>6417</v>
      </c>
      <c r="P30" s="75" t="s">
        <v>347</v>
      </c>
    </row>
    <row r="31" spans="1:16" s="70" customFormat="1">
      <c r="A31" s="70">
        <v>22000012</v>
      </c>
      <c r="B31" s="73" t="s">
        <v>144</v>
      </c>
      <c r="C31" s="73" t="s">
        <v>145</v>
      </c>
      <c r="D31" s="86">
        <v>-605.26</v>
      </c>
      <c r="E31" s="73" t="s">
        <v>1491</v>
      </c>
      <c r="F31" s="74">
        <v>44586</v>
      </c>
      <c r="G31" s="73" t="s">
        <v>328</v>
      </c>
      <c r="H31" s="73" t="s">
        <v>329</v>
      </c>
      <c r="I31" s="73" t="s">
        <v>10</v>
      </c>
      <c r="J31" s="70">
        <v>108096</v>
      </c>
      <c r="K31" s="73" t="s">
        <v>193</v>
      </c>
      <c r="L31" s="73" t="s">
        <v>148</v>
      </c>
      <c r="M31" s="73" t="s">
        <v>330</v>
      </c>
      <c r="N31" s="70">
        <v>6417</v>
      </c>
      <c r="P31" s="75" t="s">
        <v>347</v>
      </c>
    </row>
    <row r="32" spans="1:16" s="70" customFormat="1">
      <c r="A32" s="70">
        <v>22000018</v>
      </c>
      <c r="B32" s="73" t="s">
        <v>144</v>
      </c>
      <c r="C32" s="73" t="s">
        <v>145</v>
      </c>
      <c r="D32" s="86">
        <v>7679</v>
      </c>
      <c r="E32" s="73" t="s">
        <v>1491</v>
      </c>
      <c r="F32" s="74">
        <v>44586</v>
      </c>
      <c r="G32" s="73" t="s">
        <v>328</v>
      </c>
      <c r="H32" s="73" t="s">
        <v>329</v>
      </c>
      <c r="I32" s="73" t="s">
        <v>10</v>
      </c>
      <c r="J32" s="70">
        <v>126235</v>
      </c>
      <c r="K32" s="73" t="s">
        <v>348</v>
      </c>
      <c r="L32" s="73" t="s">
        <v>217</v>
      </c>
      <c r="M32" s="73" t="s">
        <v>330</v>
      </c>
      <c r="N32" s="70">
        <v>6417</v>
      </c>
      <c r="P32" s="75" t="s">
        <v>349</v>
      </c>
    </row>
    <row r="33" spans="1:16" s="70" customFormat="1">
      <c r="A33" s="70">
        <v>22000033</v>
      </c>
      <c r="B33" s="73" t="s">
        <v>144</v>
      </c>
      <c r="C33" s="73" t="s">
        <v>145</v>
      </c>
      <c r="D33" s="86">
        <v>4988672.5199999996</v>
      </c>
      <c r="E33" s="73" t="s">
        <v>1491</v>
      </c>
      <c r="F33" s="74">
        <v>44586</v>
      </c>
      <c r="G33" s="73" t="s">
        <v>328</v>
      </c>
      <c r="H33" s="73" t="s">
        <v>329</v>
      </c>
      <c r="I33" s="73" t="s">
        <v>10</v>
      </c>
      <c r="J33" s="70">
        <v>113346</v>
      </c>
      <c r="K33" s="73" t="s">
        <v>350</v>
      </c>
      <c r="L33" s="73" t="s">
        <v>351</v>
      </c>
      <c r="M33" s="73" t="s">
        <v>1494</v>
      </c>
      <c r="N33" s="70">
        <v>6417</v>
      </c>
      <c r="P33" s="75" t="s">
        <v>352</v>
      </c>
    </row>
    <row r="34" spans="1:16" s="70" customFormat="1">
      <c r="A34" s="70">
        <v>22000036</v>
      </c>
      <c r="B34" s="73" t="s">
        <v>144</v>
      </c>
      <c r="C34" s="73" t="s">
        <v>145</v>
      </c>
      <c r="D34" s="86">
        <v>44625</v>
      </c>
      <c r="E34" s="73" t="s">
        <v>1491</v>
      </c>
      <c r="F34" s="74">
        <v>44592</v>
      </c>
      <c r="G34" s="73" t="s">
        <v>328</v>
      </c>
      <c r="H34" s="73" t="s">
        <v>329</v>
      </c>
      <c r="I34" s="73" t="s">
        <v>10</v>
      </c>
      <c r="J34" s="70">
        <v>1279963</v>
      </c>
      <c r="K34" s="73" t="s">
        <v>353</v>
      </c>
      <c r="L34" s="73" t="s">
        <v>354</v>
      </c>
      <c r="M34" s="73" t="s">
        <v>355</v>
      </c>
      <c r="N34" s="70">
        <v>6417</v>
      </c>
      <c r="O34" s="498" t="s">
        <v>2327</v>
      </c>
      <c r="P34" s="75" t="s">
        <v>356</v>
      </c>
    </row>
    <row r="35" spans="1:16" s="70" customFormat="1">
      <c r="A35" s="70">
        <v>22000038</v>
      </c>
      <c r="B35" s="73" t="s">
        <v>144</v>
      </c>
      <c r="C35" s="73" t="s">
        <v>145</v>
      </c>
      <c r="D35" s="86">
        <v>5375</v>
      </c>
      <c r="E35" s="73" t="s">
        <v>1491</v>
      </c>
      <c r="F35" s="74">
        <v>44592</v>
      </c>
      <c r="G35" s="73" t="s">
        <v>328</v>
      </c>
      <c r="H35" s="73" t="s">
        <v>329</v>
      </c>
      <c r="I35" s="73" t="s">
        <v>10</v>
      </c>
      <c r="J35" s="70">
        <v>1279963</v>
      </c>
      <c r="K35" s="73" t="s">
        <v>357</v>
      </c>
      <c r="L35" s="73" t="s">
        <v>354</v>
      </c>
      <c r="M35" s="73" t="s">
        <v>358</v>
      </c>
      <c r="N35" s="70">
        <v>6417</v>
      </c>
      <c r="O35" s="498" t="s">
        <v>2327</v>
      </c>
      <c r="P35" s="343" t="s">
        <v>359</v>
      </c>
    </row>
    <row r="36" spans="1:16" s="70" customFormat="1">
      <c r="A36" s="70">
        <v>22000039</v>
      </c>
      <c r="B36" s="73" t="s">
        <v>144</v>
      </c>
      <c r="C36" s="73" t="s">
        <v>145</v>
      </c>
      <c r="D36" s="86">
        <v>439412.87</v>
      </c>
      <c r="E36" s="73" t="s">
        <v>1491</v>
      </c>
      <c r="F36" s="74">
        <v>44592</v>
      </c>
      <c r="G36" s="73" t="s">
        <v>328</v>
      </c>
      <c r="H36" s="73" t="s">
        <v>329</v>
      </c>
      <c r="I36" s="73" t="s">
        <v>10</v>
      </c>
      <c r="J36" s="70">
        <v>104144</v>
      </c>
      <c r="K36" s="73" t="s">
        <v>360</v>
      </c>
      <c r="L36" s="73" t="s">
        <v>361</v>
      </c>
      <c r="M36" s="73" t="s">
        <v>355</v>
      </c>
      <c r="N36" s="70">
        <v>6417</v>
      </c>
      <c r="O36" s="498" t="s">
        <v>2329</v>
      </c>
      <c r="P36" s="75" t="s">
        <v>362</v>
      </c>
    </row>
    <row r="37" spans="1:16" s="70" customFormat="1">
      <c r="A37" s="70">
        <v>22000040</v>
      </c>
      <c r="B37" s="73" t="s">
        <v>144</v>
      </c>
      <c r="C37" s="73" t="s">
        <v>145</v>
      </c>
      <c r="D37" s="86">
        <v>1066678.44</v>
      </c>
      <c r="E37" s="73" t="s">
        <v>1491</v>
      </c>
      <c r="F37" s="74">
        <v>44592</v>
      </c>
      <c r="G37" s="73" t="s">
        <v>328</v>
      </c>
      <c r="H37" s="73" t="s">
        <v>329</v>
      </c>
      <c r="I37" s="73" t="s">
        <v>10</v>
      </c>
      <c r="J37" s="70">
        <v>161722</v>
      </c>
      <c r="K37" s="73" t="s">
        <v>363</v>
      </c>
      <c r="L37" s="73" t="s">
        <v>364</v>
      </c>
      <c r="M37" s="73" t="s">
        <v>355</v>
      </c>
      <c r="N37" s="70">
        <v>6417</v>
      </c>
      <c r="O37" s="498" t="s">
        <v>2329</v>
      </c>
      <c r="P37" s="343" t="s">
        <v>365</v>
      </c>
    </row>
    <row r="38" spans="1:16" s="70" customFormat="1">
      <c r="A38" s="70">
        <v>22000041</v>
      </c>
      <c r="B38" s="73" t="s">
        <v>144</v>
      </c>
      <c r="C38" s="73" t="s">
        <v>145</v>
      </c>
      <c r="D38" s="86">
        <v>198715.98</v>
      </c>
      <c r="E38" s="73" t="s">
        <v>1491</v>
      </c>
      <c r="F38" s="74">
        <v>44592</v>
      </c>
      <c r="G38" s="73" t="s">
        <v>328</v>
      </c>
      <c r="H38" s="73" t="s">
        <v>329</v>
      </c>
      <c r="I38" s="73" t="s">
        <v>10</v>
      </c>
      <c r="J38" s="70">
        <v>197045</v>
      </c>
      <c r="K38" s="73" t="s">
        <v>366</v>
      </c>
      <c r="L38" s="73" t="s">
        <v>367</v>
      </c>
      <c r="M38" s="73" t="s">
        <v>355</v>
      </c>
      <c r="N38" s="70">
        <v>6417</v>
      </c>
      <c r="O38" s="498" t="s">
        <v>2328</v>
      </c>
      <c r="P38" s="75" t="s">
        <v>368</v>
      </c>
    </row>
    <row r="39" spans="1:16" s="70" customFormat="1">
      <c r="A39" s="70">
        <v>22000042</v>
      </c>
      <c r="B39" s="73" t="s">
        <v>144</v>
      </c>
      <c r="C39" s="73" t="s">
        <v>145</v>
      </c>
      <c r="D39" s="86">
        <v>17700</v>
      </c>
      <c r="E39" s="73" t="s">
        <v>1491</v>
      </c>
      <c r="F39" s="74">
        <v>44592</v>
      </c>
      <c r="G39" s="73" t="s">
        <v>328</v>
      </c>
      <c r="H39" s="73" t="s">
        <v>329</v>
      </c>
      <c r="I39" s="73" t="s">
        <v>10</v>
      </c>
      <c r="J39" s="70">
        <v>197045</v>
      </c>
      <c r="K39" s="73" t="s">
        <v>369</v>
      </c>
      <c r="L39" s="73" t="s">
        <v>367</v>
      </c>
      <c r="M39" s="73" t="s">
        <v>358</v>
      </c>
      <c r="N39" s="70">
        <v>6417</v>
      </c>
      <c r="O39" s="498" t="s">
        <v>2328</v>
      </c>
      <c r="P39" s="75" t="s">
        <v>370</v>
      </c>
    </row>
    <row r="40" spans="1:16" s="70" customFormat="1">
      <c r="A40" s="70">
        <v>22000043</v>
      </c>
      <c r="B40" s="73" t="s">
        <v>144</v>
      </c>
      <c r="C40" s="73" t="s">
        <v>145</v>
      </c>
      <c r="D40" s="86">
        <v>452696.06</v>
      </c>
      <c r="E40" s="73" t="s">
        <v>1491</v>
      </c>
      <c r="F40" s="74">
        <v>44592</v>
      </c>
      <c r="G40" s="73" t="s">
        <v>328</v>
      </c>
      <c r="H40" s="73" t="s">
        <v>329</v>
      </c>
      <c r="I40" s="73" t="s">
        <v>10</v>
      </c>
      <c r="J40" s="70">
        <v>1280207</v>
      </c>
      <c r="K40" s="73" t="s">
        <v>371</v>
      </c>
      <c r="L40" s="73" t="s">
        <v>372</v>
      </c>
      <c r="M40" s="73" t="s">
        <v>355</v>
      </c>
      <c r="N40" s="70">
        <v>6417</v>
      </c>
      <c r="O40" s="498" t="s">
        <v>2328</v>
      </c>
      <c r="P40" s="343" t="s">
        <v>373</v>
      </c>
    </row>
    <row r="41" spans="1:16" s="70" customFormat="1">
      <c r="A41" s="70">
        <v>22000034</v>
      </c>
      <c r="B41" s="73" t="s">
        <v>144</v>
      </c>
      <c r="C41" s="73" t="s">
        <v>145</v>
      </c>
      <c r="D41" s="86">
        <v>46206</v>
      </c>
      <c r="E41" s="73" t="s">
        <v>1491</v>
      </c>
      <c r="F41" s="74">
        <v>44593</v>
      </c>
      <c r="G41" s="73" t="s">
        <v>328</v>
      </c>
      <c r="H41" s="73" t="s">
        <v>374</v>
      </c>
      <c r="I41" s="73" t="s">
        <v>375</v>
      </c>
      <c r="J41" s="70">
        <v>4966</v>
      </c>
      <c r="K41" s="73" t="s">
        <v>158</v>
      </c>
      <c r="L41" s="73" t="s">
        <v>146</v>
      </c>
      <c r="M41" s="73" t="s">
        <v>376</v>
      </c>
      <c r="N41" s="70">
        <v>6417</v>
      </c>
      <c r="P41" s="75" t="s">
        <v>377</v>
      </c>
    </row>
    <row r="42" spans="1:16" s="70" customFormat="1">
      <c r="A42" s="70">
        <v>22000044</v>
      </c>
      <c r="B42" s="73" t="s">
        <v>144</v>
      </c>
      <c r="C42" s="73" t="s">
        <v>145</v>
      </c>
      <c r="D42" s="86">
        <v>51451.6</v>
      </c>
      <c r="E42" s="73" t="s">
        <v>1491</v>
      </c>
      <c r="F42" s="74">
        <v>44593</v>
      </c>
      <c r="G42" s="73" t="s">
        <v>328</v>
      </c>
      <c r="H42" s="73" t="s">
        <v>329</v>
      </c>
      <c r="I42" s="73" t="s">
        <v>10</v>
      </c>
      <c r="J42" s="70">
        <v>1280207</v>
      </c>
      <c r="K42" s="73" t="s">
        <v>378</v>
      </c>
      <c r="L42" s="73" t="s">
        <v>372</v>
      </c>
      <c r="M42" s="73" t="s">
        <v>358</v>
      </c>
      <c r="N42" s="70">
        <v>6417</v>
      </c>
      <c r="O42" s="498" t="s">
        <v>2328</v>
      </c>
      <c r="P42" s="343" t="s">
        <v>379</v>
      </c>
    </row>
    <row r="43" spans="1:16" s="70" customFormat="1">
      <c r="A43" s="70">
        <v>22000045</v>
      </c>
      <c r="B43" s="73" t="s">
        <v>144</v>
      </c>
      <c r="C43" s="73" t="s">
        <v>145</v>
      </c>
      <c r="D43" s="86">
        <v>357398.78</v>
      </c>
      <c r="E43" s="73" t="s">
        <v>1491</v>
      </c>
      <c r="F43" s="74">
        <v>44593</v>
      </c>
      <c r="G43" s="73" t="s">
        <v>328</v>
      </c>
      <c r="H43" s="73" t="s">
        <v>329</v>
      </c>
      <c r="I43" s="73" t="s">
        <v>10</v>
      </c>
      <c r="J43" s="70">
        <v>104254</v>
      </c>
      <c r="K43" s="73" t="s">
        <v>380</v>
      </c>
      <c r="L43" s="73" t="s">
        <v>381</v>
      </c>
      <c r="M43" s="73" t="s">
        <v>355</v>
      </c>
      <c r="N43" s="70">
        <v>6417</v>
      </c>
      <c r="O43" s="498" t="s">
        <v>2328</v>
      </c>
      <c r="P43" s="75" t="s">
        <v>382</v>
      </c>
    </row>
    <row r="44" spans="1:16" s="70" customFormat="1">
      <c r="A44" s="70">
        <v>22000046</v>
      </c>
      <c r="B44" s="73" t="s">
        <v>144</v>
      </c>
      <c r="C44" s="73" t="s">
        <v>145</v>
      </c>
      <c r="D44" s="86">
        <v>87544</v>
      </c>
      <c r="E44" s="73" t="s">
        <v>1491</v>
      </c>
      <c r="F44" s="74">
        <v>44593</v>
      </c>
      <c r="G44" s="73" t="s">
        <v>328</v>
      </c>
      <c r="H44" s="73" t="s">
        <v>329</v>
      </c>
      <c r="I44" s="73" t="s">
        <v>10</v>
      </c>
      <c r="J44" s="70">
        <v>104254</v>
      </c>
      <c r="K44" s="73" t="s">
        <v>383</v>
      </c>
      <c r="L44" s="73" t="s">
        <v>381</v>
      </c>
      <c r="M44" s="73" t="s">
        <v>358</v>
      </c>
      <c r="N44" s="70">
        <v>6417</v>
      </c>
      <c r="O44" s="498" t="s">
        <v>2328</v>
      </c>
      <c r="P44" s="343" t="s">
        <v>384</v>
      </c>
    </row>
    <row r="45" spans="1:16" s="70" customFormat="1">
      <c r="A45" s="70">
        <v>22000047</v>
      </c>
      <c r="B45" s="73" t="s">
        <v>144</v>
      </c>
      <c r="C45" s="73" t="s">
        <v>145</v>
      </c>
      <c r="D45" s="86">
        <v>178444.15</v>
      </c>
      <c r="E45" s="73" t="s">
        <v>1491</v>
      </c>
      <c r="F45" s="74">
        <v>44593</v>
      </c>
      <c r="G45" s="73" t="s">
        <v>328</v>
      </c>
      <c r="H45" s="73" t="s">
        <v>329</v>
      </c>
      <c r="I45" s="73" t="s">
        <v>10</v>
      </c>
      <c r="J45" s="70">
        <v>135056</v>
      </c>
      <c r="K45" s="73" t="s">
        <v>385</v>
      </c>
      <c r="L45" s="73" t="s">
        <v>386</v>
      </c>
      <c r="M45" s="73" t="s">
        <v>355</v>
      </c>
      <c r="N45" s="70">
        <v>6417</v>
      </c>
      <c r="O45" s="498" t="s">
        <v>2329</v>
      </c>
      <c r="P45" s="75" t="s">
        <v>387</v>
      </c>
    </row>
    <row r="46" spans="1:16" s="70" customFormat="1">
      <c r="A46" s="70">
        <v>22000049</v>
      </c>
      <c r="B46" s="73" t="s">
        <v>144</v>
      </c>
      <c r="C46" s="73" t="s">
        <v>145</v>
      </c>
      <c r="D46" s="86">
        <v>21555.85</v>
      </c>
      <c r="E46" s="73" t="s">
        <v>1491</v>
      </c>
      <c r="F46" s="74">
        <v>44593</v>
      </c>
      <c r="G46" s="73" t="s">
        <v>328</v>
      </c>
      <c r="H46" s="73" t="s">
        <v>329</v>
      </c>
      <c r="I46" s="73" t="s">
        <v>10</v>
      </c>
      <c r="J46" s="70">
        <v>135056</v>
      </c>
      <c r="K46" s="73" t="s">
        <v>388</v>
      </c>
      <c r="L46" s="73" t="s">
        <v>386</v>
      </c>
      <c r="M46" s="73" t="s">
        <v>358</v>
      </c>
      <c r="N46" s="70">
        <v>6417</v>
      </c>
      <c r="O46" s="498" t="s">
        <v>2329</v>
      </c>
      <c r="P46" s="343" t="s">
        <v>389</v>
      </c>
    </row>
    <row r="47" spans="1:16" s="70" customFormat="1">
      <c r="A47" s="70">
        <v>22000050</v>
      </c>
      <c r="B47" s="73" t="s">
        <v>144</v>
      </c>
      <c r="C47" s="73" t="s">
        <v>145</v>
      </c>
      <c r="D47" s="86">
        <v>167792.48</v>
      </c>
      <c r="E47" s="73" t="s">
        <v>1491</v>
      </c>
      <c r="F47" s="74">
        <v>44593</v>
      </c>
      <c r="G47" s="73" t="s">
        <v>328</v>
      </c>
      <c r="H47" s="73" t="s">
        <v>329</v>
      </c>
      <c r="I47" s="73" t="s">
        <v>10</v>
      </c>
      <c r="J47" s="70">
        <v>104254</v>
      </c>
      <c r="K47" s="73" t="s">
        <v>390</v>
      </c>
      <c r="L47" s="73" t="s">
        <v>381</v>
      </c>
      <c r="M47" s="73" t="s">
        <v>355</v>
      </c>
      <c r="N47" s="70">
        <v>6417</v>
      </c>
      <c r="O47" s="498" t="s">
        <v>2327</v>
      </c>
      <c r="P47" s="75" t="s">
        <v>391</v>
      </c>
    </row>
    <row r="48" spans="1:16" s="70" customFormat="1">
      <c r="A48" s="70">
        <v>22000052</v>
      </c>
      <c r="B48" s="73" t="s">
        <v>144</v>
      </c>
      <c r="C48" s="73" t="s">
        <v>145</v>
      </c>
      <c r="D48" s="86">
        <v>32160</v>
      </c>
      <c r="E48" s="73" t="s">
        <v>1491</v>
      </c>
      <c r="F48" s="74">
        <v>44593</v>
      </c>
      <c r="G48" s="73" t="s">
        <v>328</v>
      </c>
      <c r="H48" s="73" t="s">
        <v>329</v>
      </c>
      <c r="I48" s="73" t="s">
        <v>10</v>
      </c>
      <c r="J48" s="70">
        <v>104254</v>
      </c>
      <c r="K48" s="73" t="s">
        <v>392</v>
      </c>
      <c r="L48" s="73" t="s">
        <v>381</v>
      </c>
      <c r="M48" s="73" t="s">
        <v>358</v>
      </c>
      <c r="N48" s="70">
        <v>6417</v>
      </c>
      <c r="O48" s="498" t="s">
        <v>2327</v>
      </c>
      <c r="P48" s="343" t="s">
        <v>393</v>
      </c>
    </row>
    <row r="49" spans="1:16" s="70" customFormat="1">
      <c r="A49" s="70">
        <v>22000053</v>
      </c>
      <c r="B49" s="73" t="s">
        <v>144</v>
      </c>
      <c r="C49" s="73" t="s">
        <v>145</v>
      </c>
      <c r="D49" s="86">
        <v>392408.66</v>
      </c>
      <c r="E49" s="73" t="s">
        <v>1491</v>
      </c>
      <c r="F49" s="74">
        <v>44593</v>
      </c>
      <c r="G49" s="73" t="s">
        <v>328</v>
      </c>
      <c r="H49" s="73" t="s">
        <v>329</v>
      </c>
      <c r="I49" s="73" t="s">
        <v>10</v>
      </c>
      <c r="J49" s="70">
        <v>139076</v>
      </c>
      <c r="K49" s="73" t="s">
        <v>394</v>
      </c>
      <c r="L49" s="73" t="s">
        <v>395</v>
      </c>
      <c r="M49" s="73" t="s">
        <v>355</v>
      </c>
      <c r="N49" s="70">
        <v>6417</v>
      </c>
      <c r="O49" s="498" t="s">
        <v>2329</v>
      </c>
      <c r="P49" s="75" t="s">
        <v>396</v>
      </c>
    </row>
    <row r="50" spans="1:16" s="70" customFormat="1">
      <c r="A50" s="70">
        <v>22000054</v>
      </c>
      <c r="B50" s="73" t="s">
        <v>144</v>
      </c>
      <c r="C50" s="73" t="s">
        <v>145</v>
      </c>
      <c r="D50" s="86">
        <v>29280.86</v>
      </c>
      <c r="E50" s="73" t="s">
        <v>1491</v>
      </c>
      <c r="F50" s="74">
        <v>44593</v>
      </c>
      <c r="G50" s="73" t="s">
        <v>328</v>
      </c>
      <c r="H50" s="73" t="s">
        <v>329</v>
      </c>
      <c r="I50" s="73" t="s">
        <v>10</v>
      </c>
      <c r="J50" s="70">
        <v>139076</v>
      </c>
      <c r="K50" s="73" t="s">
        <v>397</v>
      </c>
      <c r="L50" s="73" t="s">
        <v>395</v>
      </c>
      <c r="M50" s="73" t="s">
        <v>358</v>
      </c>
      <c r="N50" s="70">
        <v>6417</v>
      </c>
      <c r="O50" s="498" t="s">
        <v>2329</v>
      </c>
      <c r="P50" s="343" t="s">
        <v>398</v>
      </c>
    </row>
    <row r="51" spans="1:16" s="70" customFormat="1">
      <c r="A51" s="70">
        <v>22000055</v>
      </c>
      <c r="B51" s="73" t="s">
        <v>144</v>
      </c>
      <c r="C51" s="73" t="s">
        <v>145</v>
      </c>
      <c r="D51" s="86">
        <v>179945.9</v>
      </c>
      <c r="E51" s="73" t="s">
        <v>1491</v>
      </c>
      <c r="F51" s="74">
        <v>44593</v>
      </c>
      <c r="G51" s="73" t="s">
        <v>328</v>
      </c>
      <c r="H51" s="73" t="s">
        <v>329</v>
      </c>
      <c r="I51" s="73" t="s">
        <v>10</v>
      </c>
      <c r="J51" s="70">
        <v>1296354</v>
      </c>
      <c r="K51" s="73" t="s">
        <v>399</v>
      </c>
      <c r="L51" s="73" t="s">
        <v>400</v>
      </c>
      <c r="M51" s="73" t="s">
        <v>355</v>
      </c>
      <c r="N51" s="70">
        <v>6417</v>
      </c>
      <c r="O51" s="498" t="s">
        <v>2327</v>
      </c>
      <c r="P51" s="75" t="s">
        <v>401</v>
      </c>
    </row>
    <row r="52" spans="1:16" s="70" customFormat="1">
      <c r="A52" s="70">
        <v>22000057</v>
      </c>
      <c r="B52" s="73" t="s">
        <v>144</v>
      </c>
      <c r="C52" s="73" t="s">
        <v>145</v>
      </c>
      <c r="D52" s="86">
        <v>20054.099999999999</v>
      </c>
      <c r="E52" s="73" t="s">
        <v>1491</v>
      </c>
      <c r="F52" s="74">
        <v>44593</v>
      </c>
      <c r="G52" s="73" t="s">
        <v>328</v>
      </c>
      <c r="H52" s="73" t="s">
        <v>329</v>
      </c>
      <c r="I52" s="73" t="s">
        <v>10</v>
      </c>
      <c r="J52" s="70">
        <v>1296354</v>
      </c>
      <c r="K52" s="73" t="s">
        <v>402</v>
      </c>
      <c r="L52" s="73" t="s">
        <v>400</v>
      </c>
      <c r="M52" s="73" t="s">
        <v>358</v>
      </c>
      <c r="N52" s="70">
        <v>6417</v>
      </c>
      <c r="O52" s="498" t="s">
        <v>2327</v>
      </c>
      <c r="P52" s="343" t="s">
        <v>403</v>
      </c>
    </row>
    <row r="53" spans="1:16" s="70" customFormat="1">
      <c r="A53" s="70">
        <v>22000058</v>
      </c>
      <c r="B53" s="73" t="s">
        <v>144</v>
      </c>
      <c r="C53" s="73" t="s">
        <v>145</v>
      </c>
      <c r="D53" s="86">
        <v>12229.2</v>
      </c>
      <c r="E53" s="73" t="s">
        <v>1491</v>
      </c>
      <c r="F53" s="74">
        <v>44593</v>
      </c>
      <c r="G53" s="73" t="s">
        <v>328</v>
      </c>
      <c r="H53" s="73" t="s">
        <v>329</v>
      </c>
      <c r="I53" s="73" t="s">
        <v>10</v>
      </c>
      <c r="J53" s="70">
        <v>654564</v>
      </c>
      <c r="K53" s="73" t="s">
        <v>223</v>
      </c>
      <c r="L53" s="73" t="s">
        <v>222</v>
      </c>
      <c r="M53" s="73" t="s">
        <v>1495</v>
      </c>
      <c r="N53" s="70">
        <v>6417</v>
      </c>
      <c r="P53" s="75" t="s">
        <v>404</v>
      </c>
    </row>
    <row r="54" spans="1:16" s="70" customFormat="1">
      <c r="A54" s="70">
        <v>22000063</v>
      </c>
      <c r="B54" s="73" t="s">
        <v>144</v>
      </c>
      <c r="C54" s="73" t="s">
        <v>145</v>
      </c>
      <c r="D54" s="86">
        <v>195300</v>
      </c>
      <c r="E54" s="73" t="s">
        <v>1491</v>
      </c>
      <c r="F54" s="74">
        <v>44593</v>
      </c>
      <c r="G54" s="73" t="s">
        <v>328</v>
      </c>
      <c r="H54" s="73" t="s">
        <v>329</v>
      </c>
      <c r="I54" s="73" t="s">
        <v>10</v>
      </c>
      <c r="J54" s="70">
        <v>946316</v>
      </c>
      <c r="K54" s="73" t="s">
        <v>405</v>
      </c>
      <c r="L54" s="73" t="s">
        <v>406</v>
      </c>
      <c r="M54" s="73" t="s">
        <v>358</v>
      </c>
      <c r="N54" s="70">
        <v>6417</v>
      </c>
      <c r="O54" s="498" t="s">
        <v>2328</v>
      </c>
      <c r="P54" s="343" t="s">
        <v>407</v>
      </c>
    </row>
    <row r="55" spans="1:16" s="70" customFormat="1">
      <c r="A55" s="70">
        <v>22000059</v>
      </c>
      <c r="B55" s="73" t="s">
        <v>144</v>
      </c>
      <c r="C55" s="73" t="s">
        <v>145</v>
      </c>
      <c r="D55" s="86">
        <v>20.9</v>
      </c>
      <c r="E55" s="73" t="s">
        <v>1491</v>
      </c>
      <c r="F55" s="74">
        <v>44594</v>
      </c>
      <c r="G55" s="73" t="s">
        <v>328</v>
      </c>
      <c r="H55" s="73" t="s">
        <v>329</v>
      </c>
      <c r="I55" s="73" t="s">
        <v>10</v>
      </c>
      <c r="J55" s="70">
        <v>508917</v>
      </c>
      <c r="K55" s="73" t="s">
        <v>408</v>
      </c>
      <c r="L55" s="73" t="s">
        <v>1306</v>
      </c>
      <c r="M55" s="73" t="s">
        <v>1496</v>
      </c>
      <c r="N55" s="70">
        <v>6417</v>
      </c>
      <c r="P55" s="75" t="s">
        <v>409</v>
      </c>
    </row>
    <row r="56" spans="1:16" s="70" customFormat="1">
      <c r="A56" s="70">
        <v>22000060</v>
      </c>
      <c r="B56" s="73" t="s">
        <v>144</v>
      </c>
      <c r="C56" s="73" t="s">
        <v>145</v>
      </c>
      <c r="D56" s="86">
        <v>86.7</v>
      </c>
      <c r="E56" s="73" t="s">
        <v>1491</v>
      </c>
      <c r="F56" s="74">
        <v>44594</v>
      </c>
      <c r="G56" s="73" t="s">
        <v>328</v>
      </c>
      <c r="H56" s="73" t="s">
        <v>329</v>
      </c>
      <c r="I56" s="73" t="s">
        <v>10</v>
      </c>
      <c r="J56" s="70">
        <v>1060979</v>
      </c>
      <c r="K56" s="73" t="s">
        <v>410</v>
      </c>
      <c r="L56" s="73" t="s">
        <v>411</v>
      </c>
      <c r="M56" s="73" t="s">
        <v>1495</v>
      </c>
      <c r="N56" s="70">
        <v>6417</v>
      </c>
      <c r="P56" s="75" t="s">
        <v>412</v>
      </c>
    </row>
    <row r="57" spans="1:16" s="70" customFormat="1">
      <c r="A57" s="70">
        <v>22000066</v>
      </c>
      <c r="B57" s="73" t="s">
        <v>144</v>
      </c>
      <c r="C57" s="73" t="s">
        <v>145</v>
      </c>
      <c r="D57" s="86">
        <v>1826992.96</v>
      </c>
      <c r="E57" s="73" t="s">
        <v>1491</v>
      </c>
      <c r="F57" s="74">
        <v>44596</v>
      </c>
      <c r="G57" s="73" t="s">
        <v>328</v>
      </c>
      <c r="H57" s="73" t="s">
        <v>329</v>
      </c>
      <c r="I57" s="73" t="s">
        <v>10</v>
      </c>
      <c r="J57" s="70">
        <v>260625</v>
      </c>
      <c r="K57" s="73" t="s">
        <v>413</v>
      </c>
      <c r="L57" s="73" t="s">
        <v>414</v>
      </c>
      <c r="M57" s="73" t="s">
        <v>355</v>
      </c>
      <c r="N57" s="70">
        <v>6417</v>
      </c>
      <c r="O57" s="498" t="s">
        <v>2328</v>
      </c>
      <c r="P57" s="343" t="s">
        <v>415</v>
      </c>
    </row>
    <row r="58" spans="1:16" s="70" customFormat="1">
      <c r="A58" s="70">
        <v>22000017</v>
      </c>
      <c r="B58" s="73" t="s">
        <v>144</v>
      </c>
      <c r="C58" s="73" t="s">
        <v>145</v>
      </c>
      <c r="D58" s="86">
        <v>313076.25</v>
      </c>
      <c r="E58" s="73" t="s">
        <v>1491</v>
      </c>
      <c r="F58" s="74">
        <v>44600</v>
      </c>
      <c r="G58" s="73" t="s">
        <v>328</v>
      </c>
      <c r="H58" s="73" t="s">
        <v>329</v>
      </c>
      <c r="I58" s="73" t="s">
        <v>10</v>
      </c>
      <c r="J58" s="70">
        <v>108096</v>
      </c>
      <c r="K58" s="73" t="s">
        <v>194</v>
      </c>
      <c r="L58" s="73" t="s">
        <v>148</v>
      </c>
      <c r="M58" s="73" t="s">
        <v>330</v>
      </c>
      <c r="N58" s="70">
        <v>6417</v>
      </c>
      <c r="P58" s="75" t="s">
        <v>416</v>
      </c>
    </row>
    <row r="59" spans="1:16" s="70" customFormat="1">
      <c r="A59" s="70">
        <v>22000017</v>
      </c>
      <c r="B59" s="73" t="s">
        <v>144</v>
      </c>
      <c r="C59" s="73" t="s">
        <v>145</v>
      </c>
      <c r="D59" s="86">
        <v>4766.58</v>
      </c>
      <c r="E59" s="73" t="s">
        <v>1491</v>
      </c>
      <c r="F59" s="74">
        <v>44600</v>
      </c>
      <c r="G59" s="73" t="s">
        <v>328</v>
      </c>
      <c r="H59" s="73" t="s">
        <v>329</v>
      </c>
      <c r="I59" s="73" t="s">
        <v>10</v>
      </c>
      <c r="J59" s="70">
        <v>108096</v>
      </c>
      <c r="K59" s="73" t="s">
        <v>194</v>
      </c>
      <c r="L59" s="73" t="s">
        <v>149</v>
      </c>
      <c r="M59" s="73" t="s">
        <v>330</v>
      </c>
      <c r="N59" s="70">
        <v>6417</v>
      </c>
      <c r="P59" s="75" t="s">
        <v>416</v>
      </c>
    </row>
    <row r="60" spans="1:16" s="70" customFormat="1">
      <c r="A60" s="70">
        <v>22000017</v>
      </c>
      <c r="B60" s="73" t="s">
        <v>144</v>
      </c>
      <c r="C60" s="73" t="s">
        <v>145</v>
      </c>
      <c r="D60" s="86">
        <v>-4766.58</v>
      </c>
      <c r="E60" s="73" t="s">
        <v>1491</v>
      </c>
      <c r="F60" s="74">
        <v>44600</v>
      </c>
      <c r="G60" s="73" t="s">
        <v>328</v>
      </c>
      <c r="H60" s="73" t="s">
        <v>329</v>
      </c>
      <c r="I60" s="73" t="s">
        <v>10</v>
      </c>
      <c r="J60" s="70">
        <v>108096</v>
      </c>
      <c r="K60" s="73" t="s">
        <v>194</v>
      </c>
      <c r="L60" s="73" t="s">
        <v>148</v>
      </c>
      <c r="M60" s="73" t="s">
        <v>330</v>
      </c>
      <c r="N60" s="70">
        <v>6417</v>
      </c>
      <c r="P60" s="75" t="s">
        <v>416</v>
      </c>
    </row>
    <row r="61" spans="1:16" s="70" customFormat="1">
      <c r="A61" s="70">
        <v>22000017</v>
      </c>
      <c r="B61" s="73" t="s">
        <v>144</v>
      </c>
      <c r="C61" s="73" t="s">
        <v>145</v>
      </c>
      <c r="D61" s="86">
        <v>3756.91</v>
      </c>
      <c r="E61" s="73" t="s">
        <v>1491</v>
      </c>
      <c r="F61" s="74">
        <v>44600</v>
      </c>
      <c r="G61" s="73" t="s">
        <v>328</v>
      </c>
      <c r="H61" s="73" t="s">
        <v>329</v>
      </c>
      <c r="I61" s="73" t="s">
        <v>10</v>
      </c>
      <c r="J61" s="70">
        <v>108096</v>
      </c>
      <c r="K61" s="73" t="s">
        <v>194</v>
      </c>
      <c r="L61" s="73" t="s">
        <v>150</v>
      </c>
      <c r="M61" s="73" t="s">
        <v>330</v>
      </c>
      <c r="N61" s="70">
        <v>6417</v>
      </c>
      <c r="P61" s="75" t="s">
        <v>416</v>
      </c>
    </row>
    <row r="62" spans="1:16" s="70" customFormat="1">
      <c r="A62" s="70">
        <v>22000017</v>
      </c>
      <c r="B62" s="73" t="s">
        <v>144</v>
      </c>
      <c r="C62" s="73" t="s">
        <v>145</v>
      </c>
      <c r="D62" s="86">
        <v>-3756.91</v>
      </c>
      <c r="E62" s="73" t="s">
        <v>1491</v>
      </c>
      <c r="F62" s="74">
        <v>44600</v>
      </c>
      <c r="G62" s="73" t="s">
        <v>328</v>
      </c>
      <c r="H62" s="73" t="s">
        <v>329</v>
      </c>
      <c r="I62" s="73" t="s">
        <v>10</v>
      </c>
      <c r="J62" s="70">
        <v>108096</v>
      </c>
      <c r="K62" s="73" t="s">
        <v>194</v>
      </c>
      <c r="L62" s="73" t="s">
        <v>148</v>
      </c>
      <c r="M62" s="73" t="s">
        <v>330</v>
      </c>
      <c r="N62" s="70">
        <v>6417</v>
      </c>
      <c r="P62" s="75" t="s">
        <v>416</v>
      </c>
    </row>
    <row r="63" spans="1:16" s="70" customFormat="1">
      <c r="A63" s="70">
        <v>22000068</v>
      </c>
      <c r="B63" s="73" t="s">
        <v>144</v>
      </c>
      <c r="C63" s="73" t="s">
        <v>145</v>
      </c>
      <c r="D63" s="86">
        <v>18000</v>
      </c>
      <c r="E63" s="73" t="s">
        <v>1491</v>
      </c>
      <c r="F63" s="74">
        <v>44600</v>
      </c>
      <c r="G63" s="73" t="s">
        <v>328</v>
      </c>
      <c r="H63" s="73" t="s">
        <v>329</v>
      </c>
      <c r="I63" s="73" t="s">
        <v>10</v>
      </c>
      <c r="J63" s="70">
        <v>1243151</v>
      </c>
      <c r="K63" s="73" t="s">
        <v>417</v>
      </c>
      <c r="L63" s="73" t="s">
        <v>418</v>
      </c>
      <c r="M63" s="73" t="s">
        <v>419</v>
      </c>
      <c r="N63" s="70">
        <v>6417</v>
      </c>
      <c r="P63" s="75" t="s">
        <v>420</v>
      </c>
    </row>
    <row r="64" spans="1:16" s="70" customFormat="1">
      <c r="A64" s="70">
        <v>22000069</v>
      </c>
      <c r="B64" s="73" t="s">
        <v>144</v>
      </c>
      <c r="C64" s="73" t="s">
        <v>145</v>
      </c>
      <c r="D64" s="86">
        <v>74755.05</v>
      </c>
      <c r="E64" s="73" t="s">
        <v>1491</v>
      </c>
      <c r="F64" s="74">
        <v>44600</v>
      </c>
      <c r="G64" s="73" t="s">
        <v>328</v>
      </c>
      <c r="H64" s="73" t="s">
        <v>329</v>
      </c>
      <c r="I64" s="73" t="s">
        <v>10</v>
      </c>
      <c r="J64" s="70">
        <v>117742</v>
      </c>
      <c r="K64" s="73" t="s">
        <v>421</v>
      </c>
      <c r="L64" s="73" t="s">
        <v>422</v>
      </c>
      <c r="M64" s="73" t="s">
        <v>330</v>
      </c>
      <c r="N64" s="70">
        <v>6417</v>
      </c>
      <c r="P64" s="75" t="s">
        <v>423</v>
      </c>
    </row>
    <row r="65" spans="1:16" s="70" customFormat="1">
      <c r="A65" s="70">
        <v>22000070</v>
      </c>
      <c r="B65" s="73" t="s">
        <v>144</v>
      </c>
      <c r="C65" s="73" t="s">
        <v>145</v>
      </c>
      <c r="D65" s="86">
        <v>224364.17</v>
      </c>
      <c r="E65" s="73" t="s">
        <v>1491</v>
      </c>
      <c r="F65" s="74">
        <v>44600</v>
      </c>
      <c r="G65" s="73" t="s">
        <v>328</v>
      </c>
      <c r="H65" s="73" t="s">
        <v>329</v>
      </c>
      <c r="I65" s="73" t="s">
        <v>10</v>
      </c>
      <c r="J65" s="70">
        <v>117742</v>
      </c>
      <c r="K65" s="73" t="s">
        <v>421</v>
      </c>
      <c r="L65" s="73" t="s">
        <v>422</v>
      </c>
      <c r="M65" s="73" t="s">
        <v>330</v>
      </c>
      <c r="N65" s="70">
        <v>6417</v>
      </c>
      <c r="P65" s="75" t="s">
        <v>424</v>
      </c>
    </row>
    <row r="66" spans="1:16" s="70" customFormat="1">
      <c r="A66" s="70">
        <v>22000073</v>
      </c>
      <c r="B66" s="73" t="s">
        <v>144</v>
      </c>
      <c r="C66" s="73" t="s">
        <v>145</v>
      </c>
      <c r="D66" s="86">
        <v>483.5</v>
      </c>
      <c r="E66" s="73" t="s">
        <v>1491</v>
      </c>
      <c r="F66" s="74">
        <v>44606</v>
      </c>
      <c r="G66" s="73" t="s">
        <v>328</v>
      </c>
      <c r="H66" s="73" t="s">
        <v>329</v>
      </c>
      <c r="I66" s="73" t="s">
        <v>10</v>
      </c>
      <c r="J66" s="70">
        <v>1127407</v>
      </c>
      <c r="K66" s="73" t="s">
        <v>425</v>
      </c>
      <c r="L66" s="73" t="s">
        <v>426</v>
      </c>
      <c r="M66" s="73" t="s">
        <v>1496</v>
      </c>
      <c r="N66" s="70">
        <v>6417</v>
      </c>
      <c r="P66" s="75" t="s">
        <v>427</v>
      </c>
    </row>
    <row r="67" spans="1:16" s="70" customFormat="1">
      <c r="A67" s="70">
        <v>22000074</v>
      </c>
      <c r="B67" s="73" t="s">
        <v>144</v>
      </c>
      <c r="C67" s="73" t="s">
        <v>145</v>
      </c>
      <c r="D67" s="86">
        <v>60000</v>
      </c>
      <c r="E67" s="73" t="s">
        <v>1491</v>
      </c>
      <c r="F67" s="74">
        <v>44608</v>
      </c>
      <c r="G67" s="73" t="s">
        <v>328</v>
      </c>
      <c r="H67" s="73" t="s">
        <v>329</v>
      </c>
      <c r="I67" s="73" t="s">
        <v>10</v>
      </c>
      <c r="J67" s="70">
        <v>262517</v>
      </c>
      <c r="K67" s="73" t="s">
        <v>428</v>
      </c>
      <c r="L67" s="73" t="s">
        <v>429</v>
      </c>
      <c r="M67" s="73" t="s">
        <v>430</v>
      </c>
      <c r="N67" s="70">
        <v>6417</v>
      </c>
      <c r="P67" s="75" t="s">
        <v>431</v>
      </c>
    </row>
    <row r="68" spans="1:16" s="70" customFormat="1">
      <c r="A68" s="70">
        <v>22000075</v>
      </c>
      <c r="B68" s="73" t="s">
        <v>144</v>
      </c>
      <c r="C68" s="73" t="s">
        <v>153</v>
      </c>
      <c r="D68" s="86">
        <v>60000</v>
      </c>
      <c r="E68" s="73" t="s">
        <v>1491</v>
      </c>
      <c r="F68" s="74">
        <v>44608</v>
      </c>
      <c r="G68" s="73" t="s">
        <v>328</v>
      </c>
      <c r="H68" s="73" t="s">
        <v>432</v>
      </c>
      <c r="I68" s="73" t="s">
        <v>433</v>
      </c>
      <c r="J68" s="70">
        <v>599516</v>
      </c>
      <c r="K68" s="73" t="s">
        <v>434</v>
      </c>
      <c r="L68" s="73" t="s">
        <v>435</v>
      </c>
      <c r="M68" s="73" t="s">
        <v>430</v>
      </c>
      <c r="N68" s="70">
        <v>6417</v>
      </c>
      <c r="P68" s="75" t="s">
        <v>436</v>
      </c>
    </row>
    <row r="69" spans="1:16" s="70" customFormat="1">
      <c r="A69" s="70">
        <v>22000076</v>
      </c>
      <c r="B69" s="73" t="s">
        <v>144</v>
      </c>
      <c r="C69" s="73" t="s">
        <v>145</v>
      </c>
      <c r="D69" s="86">
        <v>277701.3</v>
      </c>
      <c r="E69" s="73" t="s">
        <v>1491</v>
      </c>
      <c r="F69" s="74">
        <v>44608</v>
      </c>
      <c r="G69" s="73" t="s">
        <v>328</v>
      </c>
      <c r="H69" s="73" t="s">
        <v>329</v>
      </c>
      <c r="I69" s="73" t="s">
        <v>10</v>
      </c>
      <c r="J69" s="70">
        <v>161389</v>
      </c>
      <c r="K69" s="73" t="s">
        <v>437</v>
      </c>
      <c r="L69" s="73" t="s">
        <v>438</v>
      </c>
      <c r="M69" s="73" t="s">
        <v>355</v>
      </c>
      <c r="N69" s="70">
        <v>6417</v>
      </c>
      <c r="O69" s="498" t="s">
        <v>2328</v>
      </c>
      <c r="P69" s="343" t="s">
        <v>439</v>
      </c>
    </row>
    <row r="70" spans="1:16" s="70" customFormat="1">
      <c r="A70" s="70">
        <v>22000018</v>
      </c>
      <c r="B70" s="73" t="s">
        <v>144</v>
      </c>
      <c r="C70" s="73" t="s">
        <v>145</v>
      </c>
      <c r="D70" s="86">
        <v>52409.57</v>
      </c>
      <c r="E70" s="73" t="s">
        <v>1491</v>
      </c>
      <c r="F70" s="74">
        <v>44609</v>
      </c>
      <c r="G70" s="73" t="s">
        <v>328</v>
      </c>
      <c r="H70" s="73" t="s">
        <v>329</v>
      </c>
      <c r="I70" s="73" t="s">
        <v>10</v>
      </c>
      <c r="J70" s="70">
        <v>108096</v>
      </c>
      <c r="K70" s="73" t="s">
        <v>193</v>
      </c>
      <c r="L70" s="73" t="s">
        <v>148</v>
      </c>
      <c r="M70" s="73" t="s">
        <v>330</v>
      </c>
      <c r="N70" s="70">
        <v>6417</v>
      </c>
      <c r="P70" s="75" t="s">
        <v>440</v>
      </c>
    </row>
    <row r="71" spans="1:16" s="70" customFormat="1">
      <c r="A71" s="70">
        <v>22000018</v>
      </c>
      <c r="B71" s="73" t="s">
        <v>144</v>
      </c>
      <c r="C71" s="73" t="s">
        <v>145</v>
      </c>
      <c r="D71" s="86">
        <v>797.93</v>
      </c>
      <c r="E71" s="73" t="s">
        <v>1491</v>
      </c>
      <c r="F71" s="74">
        <v>44609</v>
      </c>
      <c r="G71" s="73" t="s">
        <v>328</v>
      </c>
      <c r="H71" s="73" t="s">
        <v>329</v>
      </c>
      <c r="I71" s="73" t="s">
        <v>10</v>
      </c>
      <c r="J71" s="70">
        <v>108096</v>
      </c>
      <c r="K71" s="73" t="s">
        <v>193</v>
      </c>
      <c r="L71" s="73" t="s">
        <v>149</v>
      </c>
      <c r="M71" s="73" t="s">
        <v>330</v>
      </c>
      <c r="N71" s="70">
        <v>6417</v>
      </c>
      <c r="P71" s="75" t="s">
        <v>440</v>
      </c>
    </row>
    <row r="72" spans="1:16" s="70" customFormat="1">
      <c r="A72" s="70">
        <v>22000018</v>
      </c>
      <c r="B72" s="73" t="s">
        <v>144</v>
      </c>
      <c r="C72" s="73" t="s">
        <v>145</v>
      </c>
      <c r="D72" s="86">
        <v>-797.93</v>
      </c>
      <c r="E72" s="73" t="s">
        <v>1491</v>
      </c>
      <c r="F72" s="74">
        <v>44609</v>
      </c>
      <c r="G72" s="73" t="s">
        <v>328</v>
      </c>
      <c r="H72" s="73" t="s">
        <v>329</v>
      </c>
      <c r="I72" s="73" t="s">
        <v>10</v>
      </c>
      <c r="J72" s="70">
        <v>108096</v>
      </c>
      <c r="K72" s="73" t="s">
        <v>193</v>
      </c>
      <c r="L72" s="73" t="s">
        <v>148</v>
      </c>
      <c r="M72" s="73" t="s">
        <v>330</v>
      </c>
      <c r="N72" s="70">
        <v>6417</v>
      </c>
      <c r="P72" s="75" t="s">
        <v>440</v>
      </c>
    </row>
    <row r="73" spans="1:16" s="70" customFormat="1">
      <c r="A73" s="70">
        <v>22000018</v>
      </c>
      <c r="B73" s="73" t="s">
        <v>144</v>
      </c>
      <c r="C73" s="73" t="s">
        <v>145</v>
      </c>
      <c r="D73" s="86">
        <v>628.91</v>
      </c>
      <c r="E73" s="73" t="s">
        <v>1491</v>
      </c>
      <c r="F73" s="74">
        <v>44609</v>
      </c>
      <c r="G73" s="73" t="s">
        <v>328</v>
      </c>
      <c r="H73" s="73" t="s">
        <v>329</v>
      </c>
      <c r="I73" s="73" t="s">
        <v>10</v>
      </c>
      <c r="J73" s="70">
        <v>108096</v>
      </c>
      <c r="K73" s="73" t="s">
        <v>193</v>
      </c>
      <c r="L73" s="73" t="s">
        <v>150</v>
      </c>
      <c r="M73" s="73" t="s">
        <v>330</v>
      </c>
      <c r="N73" s="70">
        <v>6417</v>
      </c>
      <c r="P73" s="75" t="s">
        <v>440</v>
      </c>
    </row>
    <row r="74" spans="1:16" s="70" customFormat="1">
      <c r="A74" s="70">
        <v>22000018</v>
      </c>
      <c r="B74" s="73" t="s">
        <v>144</v>
      </c>
      <c r="C74" s="73" t="s">
        <v>145</v>
      </c>
      <c r="D74" s="86">
        <v>-628.91</v>
      </c>
      <c r="E74" s="73" t="s">
        <v>1491</v>
      </c>
      <c r="F74" s="74">
        <v>44609</v>
      </c>
      <c r="G74" s="73" t="s">
        <v>328</v>
      </c>
      <c r="H74" s="73" t="s">
        <v>329</v>
      </c>
      <c r="I74" s="73" t="s">
        <v>10</v>
      </c>
      <c r="J74" s="70">
        <v>108096</v>
      </c>
      <c r="K74" s="73" t="s">
        <v>193</v>
      </c>
      <c r="L74" s="73" t="s">
        <v>148</v>
      </c>
      <c r="M74" s="73" t="s">
        <v>330</v>
      </c>
      <c r="N74" s="70">
        <v>6417</v>
      </c>
      <c r="P74" s="75" t="s">
        <v>440</v>
      </c>
    </row>
    <row r="75" spans="1:16" s="70" customFormat="1">
      <c r="A75" s="70">
        <v>22000020</v>
      </c>
      <c r="B75" s="73" t="s">
        <v>144</v>
      </c>
      <c r="C75" s="73" t="s">
        <v>145</v>
      </c>
      <c r="D75" s="86">
        <v>18421.13</v>
      </c>
      <c r="E75" s="73" t="s">
        <v>1491</v>
      </c>
      <c r="F75" s="74">
        <v>44610</v>
      </c>
      <c r="G75" s="73" t="s">
        <v>328</v>
      </c>
      <c r="H75" s="73" t="s">
        <v>329</v>
      </c>
      <c r="I75" s="73" t="s">
        <v>10</v>
      </c>
      <c r="J75" s="70">
        <v>118772</v>
      </c>
      <c r="K75" s="73" t="s">
        <v>221</v>
      </c>
      <c r="L75" s="73" t="s">
        <v>147</v>
      </c>
      <c r="M75" s="73" t="s">
        <v>1493</v>
      </c>
      <c r="N75" s="70">
        <v>6417</v>
      </c>
      <c r="P75" s="75" t="s">
        <v>441</v>
      </c>
    </row>
    <row r="76" spans="1:16" s="70" customFormat="1">
      <c r="A76" s="70">
        <v>22000020</v>
      </c>
      <c r="B76" s="73" t="s">
        <v>144</v>
      </c>
      <c r="C76" s="73" t="s">
        <v>145</v>
      </c>
      <c r="D76" s="86">
        <v>-221.05</v>
      </c>
      <c r="E76" s="73" t="s">
        <v>1491</v>
      </c>
      <c r="F76" s="74">
        <v>44610</v>
      </c>
      <c r="G76" s="73" t="s">
        <v>328</v>
      </c>
      <c r="H76" s="73" t="s">
        <v>329</v>
      </c>
      <c r="I76" s="73" t="s">
        <v>10</v>
      </c>
      <c r="J76" s="70">
        <v>118772</v>
      </c>
      <c r="K76" s="73" t="s">
        <v>221</v>
      </c>
      <c r="L76" s="73" t="s">
        <v>147</v>
      </c>
      <c r="M76" s="73" t="s">
        <v>1493</v>
      </c>
      <c r="N76" s="70">
        <v>6417</v>
      </c>
      <c r="P76" s="75" t="s">
        <v>441</v>
      </c>
    </row>
    <row r="77" spans="1:16" s="70" customFormat="1">
      <c r="A77" s="70">
        <v>22000084</v>
      </c>
      <c r="B77" s="73" t="s">
        <v>144</v>
      </c>
      <c r="C77" s="73" t="s">
        <v>145</v>
      </c>
      <c r="D77" s="86">
        <v>203788.79999999999</v>
      </c>
      <c r="E77" s="73" t="s">
        <v>1491</v>
      </c>
      <c r="F77" s="74">
        <v>44610</v>
      </c>
      <c r="G77" s="73" t="s">
        <v>328</v>
      </c>
      <c r="H77" s="73" t="s">
        <v>329</v>
      </c>
      <c r="I77" s="73" t="s">
        <v>10</v>
      </c>
      <c r="J77" s="70">
        <v>924576</v>
      </c>
      <c r="K77" s="73" t="s">
        <v>224</v>
      </c>
      <c r="L77" s="73" t="s">
        <v>225</v>
      </c>
      <c r="M77" s="73" t="s">
        <v>1492</v>
      </c>
      <c r="N77" s="70">
        <v>6417</v>
      </c>
      <c r="P77" s="75" t="s">
        <v>442</v>
      </c>
    </row>
    <row r="78" spans="1:16" s="70" customFormat="1">
      <c r="A78" s="70">
        <v>22000085</v>
      </c>
      <c r="B78" s="73" t="s">
        <v>144</v>
      </c>
      <c r="C78" s="73" t="s">
        <v>145</v>
      </c>
      <c r="D78" s="86">
        <v>44056.800000000003</v>
      </c>
      <c r="E78" s="73" t="s">
        <v>1491</v>
      </c>
      <c r="F78" s="74">
        <v>44610</v>
      </c>
      <c r="G78" s="73" t="s">
        <v>328</v>
      </c>
      <c r="H78" s="73" t="s">
        <v>329</v>
      </c>
      <c r="I78" s="73" t="s">
        <v>10</v>
      </c>
      <c r="J78" s="70">
        <v>924576</v>
      </c>
      <c r="K78" s="73" t="s">
        <v>224</v>
      </c>
      <c r="L78" s="73" t="s">
        <v>225</v>
      </c>
      <c r="M78" s="73" t="s">
        <v>1492</v>
      </c>
      <c r="N78" s="70">
        <v>6417</v>
      </c>
      <c r="P78" s="75" t="s">
        <v>443</v>
      </c>
    </row>
    <row r="79" spans="1:16" s="70" customFormat="1">
      <c r="A79" s="70">
        <v>22000086</v>
      </c>
      <c r="B79" s="73" t="s">
        <v>144</v>
      </c>
      <c r="C79" s="73" t="s">
        <v>145</v>
      </c>
      <c r="D79" s="86">
        <v>33199.199999999997</v>
      </c>
      <c r="E79" s="73" t="s">
        <v>1491</v>
      </c>
      <c r="F79" s="74">
        <v>44610</v>
      </c>
      <c r="G79" s="73" t="s">
        <v>328</v>
      </c>
      <c r="H79" s="73" t="s">
        <v>329</v>
      </c>
      <c r="I79" s="73" t="s">
        <v>10</v>
      </c>
      <c r="J79" s="70">
        <v>924576</v>
      </c>
      <c r="K79" s="73" t="s">
        <v>224</v>
      </c>
      <c r="L79" s="73" t="s">
        <v>225</v>
      </c>
      <c r="M79" s="73" t="s">
        <v>1492</v>
      </c>
      <c r="N79" s="70">
        <v>6417</v>
      </c>
      <c r="P79" s="75" t="s">
        <v>444</v>
      </c>
    </row>
    <row r="80" spans="1:16" s="70" customFormat="1">
      <c r="A80" s="70">
        <v>22000087</v>
      </c>
      <c r="B80" s="73" t="s">
        <v>144</v>
      </c>
      <c r="C80" s="73" t="s">
        <v>145</v>
      </c>
      <c r="D80" s="86">
        <v>79135.199999999997</v>
      </c>
      <c r="E80" s="73" t="s">
        <v>1491</v>
      </c>
      <c r="F80" s="74">
        <v>44610</v>
      </c>
      <c r="G80" s="73" t="s">
        <v>328</v>
      </c>
      <c r="H80" s="73" t="s">
        <v>329</v>
      </c>
      <c r="I80" s="73" t="s">
        <v>10</v>
      </c>
      <c r="J80" s="70">
        <v>924576</v>
      </c>
      <c r="K80" s="73" t="s">
        <v>224</v>
      </c>
      <c r="L80" s="73" t="s">
        <v>225</v>
      </c>
      <c r="M80" s="73" t="s">
        <v>1492</v>
      </c>
      <c r="N80" s="70">
        <v>6417</v>
      </c>
      <c r="P80" s="75" t="s">
        <v>445</v>
      </c>
    </row>
    <row r="81" spans="1:16" s="70" customFormat="1">
      <c r="A81" s="70">
        <v>22000088</v>
      </c>
      <c r="B81" s="73" t="s">
        <v>144</v>
      </c>
      <c r="C81" s="73" t="s">
        <v>145</v>
      </c>
      <c r="D81" s="86">
        <v>60343.199999999997</v>
      </c>
      <c r="E81" s="73" t="s">
        <v>1491</v>
      </c>
      <c r="F81" s="74">
        <v>44610</v>
      </c>
      <c r="G81" s="73" t="s">
        <v>328</v>
      </c>
      <c r="H81" s="73" t="s">
        <v>329</v>
      </c>
      <c r="I81" s="73" t="s">
        <v>10</v>
      </c>
      <c r="J81" s="70">
        <v>924576</v>
      </c>
      <c r="K81" s="73" t="s">
        <v>224</v>
      </c>
      <c r="L81" s="73" t="s">
        <v>225</v>
      </c>
      <c r="M81" s="73" t="s">
        <v>1492</v>
      </c>
      <c r="N81" s="70">
        <v>6417</v>
      </c>
      <c r="P81" s="75" t="s">
        <v>446</v>
      </c>
    </row>
    <row r="82" spans="1:16" s="70" customFormat="1">
      <c r="A82" s="70">
        <v>22000089</v>
      </c>
      <c r="B82" s="73" t="s">
        <v>144</v>
      </c>
      <c r="C82" s="73" t="s">
        <v>145</v>
      </c>
      <c r="D82" s="86">
        <v>70092</v>
      </c>
      <c r="E82" s="73" t="s">
        <v>1491</v>
      </c>
      <c r="F82" s="74">
        <v>44610</v>
      </c>
      <c r="G82" s="73" t="s">
        <v>328</v>
      </c>
      <c r="H82" s="73" t="s">
        <v>329</v>
      </c>
      <c r="I82" s="73" t="s">
        <v>10</v>
      </c>
      <c r="J82" s="70">
        <v>924576</v>
      </c>
      <c r="K82" s="73" t="s">
        <v>224</v>
      </c>
      <c r="L82" s="73" t="s">
        <v>225</v>
      </c>
      <c r="M82" s="73" t="s">
        <v>1492</v>
      </c>
      <c r="N82" s="70">
        <v>6417</v>
      </c>
      <c r="P82" s="75" t="s">
        <v>447</v>
      </c>
    </row>
    <row r="83" spans="1:16" s="70" customFormat="1">
      <c r="A83" s="70">
        <v>22000020</v>
      </c>
      <c r="B83" s="73" t="s">
        <v>144</v>
      </c>
      <c r="C83" s="73" t="s">
        <v>145</v>
      </c>
      <c r="D83" s="86">
        <v>221.05</v>
      </c>
      <c r="E83" s="73" t="s">
        <v>1491</v>
      </c>
      <c r="F83" s="74">
        <v>44613</v>
      </c>
      <c r="G83" s="73" t="s">
        <v>328</v>
      </c>
      <c r="H83" s="73" t="s">
        <v>329</v>
      </c>
      <c r="I83" s="73" t="s">
        <v>10</v>
      </c>
      <c r="J83" s="70">
        <v>118772</v>
      </c>
      <c r="K83" s="73" t="s">
        <v>221</v>
      </c>
      <c r="L83" s="73" t="s">
        <v>150</v>
      </c>
      <c r="M83" s="73" t="s">
        <v>1493</v>
      </c>
      <c r="N83" s="70">
        <v>6417</v>
      </c>
      <c r="P83" s="75" t="s">
        <v>441</v>
      </c>
    </row>
    <row r="84" spans="1:16" s="70" customFormat="1">
      <c r="A84" s="70">
        <v>22000090</v>
      </c>
      <c r="B84" s="73" t="s">
        <v>144</v>
      </c>
      <c r="C84" s="73" t="s">
        <v>145</v>
      </c>
      <c r="D84" s="86">
        <v>842809.1</v>
      </c>
      <c r="E84" s="73" t="s">
        <v>1491</v>
      </c>
      <c r="F84" s="74">
        <v>44614</v>
      </c>
      <c r="G84" s="73" t="s">
        <v>328</v>
      </c>
      <c r="H84" s="73" t="s">
        <v>329</v>
      </c>
      <c r="I84" s="73" t="s">
        <v>10</v>
      </c>
      <c r="J84" s="70">
        <v>150422</v>
      </c>
      <c r="K84" s="73" t="s">
        <v>448</v>
      </c>
      <c r="L84" s="73" t="s">
        <v>157</v>
      </c>
      <c r="M84" s="73" t="s">
        <v>355</v>
      </c>
      <c r="N84" s="70">
        <v>6417</v>
      </c>
      <c r="P84" s="75" t="s">
        <v>449</v>
      </c>
    </row>
    <row r="85" spans="1:16" s="70" customFormat="1">
      <c r="A85" s="70">
        <v>22000092</v>
      </c>
      <c r="B85" s="73" t="s">
        <v>144</v>
      </c>
      <c r="C85" s="73" t="s">
        <v>145</v>
      </c>
      <c r="D85" s="86">
        <v>12681.42</v>
      </c>
      <c r="E85" s="73" t="s">
        <v>1491</v>
      </c>
      <c r="F85" s="74">
        <v>44614</v>
      </c>
      <c r="G85" s="73" t="s">
        <v>328</v>
      </c>
      <c r="H85" s="73" t="s">
        <v>329</v>
      </c>
      <c r="I85" s="73" t="s">
        <v>10</v>
      </c>
      <c r="J85" s="70">
        <v>150422</v>
      </c>
      <c r="K85" s="73" t="s">
        <v>450</v>
      </c>
      <c r="L85" s="73" t="s">
        <v>157</v>
      </c>
      <c r="M85" s="73" t="s">
        <v>358</v>
      </c>
      <c r="N85" s="70">
        <v>6417</v>
      </c>
      <c r="P85" s="75" t="s">
        <v>449</v>
      </c>
    </row>
    <row r="86" spans="1:16" s="70" customFormat="1">
      <c r="A86" s="70">
        <v>22000095</v>
      </c>
      <c r="B86" s="73" t="s">
        <v>144</v>
      </c>
      <c r="C86" s="73" t="s">
        <v>145</v>
      </c>
      <c r="D86" s="86">
        <v>4988672.5199999996</v>
      </c>
      <c r="E86" s="73" t="s">
        <v>1491</v>
      </c>
      <c r="F86" s="74">
        <v>44615</v>
      </c>
      <c r="G86" s="73" t="s">
        <v>328</v>
      </c>
      <c r="H86" s="73" t="s">
        <v>329</v>
      </c>
      <c r="I86" s="73" t="s">
        <v>10</v>
      </c>
      <c r="J86" s="70">
        <v>113346</v>
      </c>
      <c r="K86" s="73" t="s">
        <v>350</v>
      </c>
      <c r="L86" s="73" t="s">
        <v>351</v>
      </c>
      <c r="M86" s="73" t="s">
        <v>1494</v>
      </c>
      <c r="N86" s="70">
        <v>6417</v>
      </c>
      <c r="P86" s="75" t="s">
        <v>451</v>
      </c>
    </row>
    <row r="87" spans="1:16" s="70" customFormat="1">
      <c r="A87" s="70">
        <v>22000022</v>
      </c>
      <c r="B87" s="73" t="s">
        <v>144</v>
      </c>
      <c r="C87" s="73" t="s">
        <v>145</v>
      </c>
      <c r="D87" s="86">
        <v>60687.89</v>
      </c>
      <c r="E87" s="73" t="s">
        <v>1491</v>
      </c>
      <c r="F87" s="74">
        <v>44616</v>
      </c>
      <c r="G87" s="73" t="s">
        <v>328</v>
      </c>
      <c r="H87" s="73" t="s">
        <v>329</v>
      </c>
      <c r="I87" s="73" t="s">
        <v>10</v>
      </c>
      <c r="J87" s="70">
        <v>118772</v>
      </c>
      <c r="K87" s="73" t="s">
        <v>221</v>
      </c>
      <c r="L87" s="73" t="s">
        <v>147</v>
      </c>
      <c r="M87" s="73" t="s">
        <v>1493</v>
      </c>
      <c r="N87" s="70">
        <v>6417</v>
      </c>
      <c r="P87" s="75" t="s">
        <v>452</v>
      </c>
    </row>
    <row r="88" spans="1:16" s="70" customFormat="1">
      <c r="A88" s="70">
        <v>22000022</v>
      </c>
      <c r="B88" s="73" t="s">
        <v>144</v>
      </c>
      <c r="C88" s="73" t="s">
        <v>145</v>
      </c>
      <c r="D88" s="86">
        <v>728.25</v>
      </c>
      <c r="E88" s="73" t="s">
        <v>1491</v>
      </c>
      <c r="F88" s="74">
        <v>44616</v>
      </c>
      <c r="G88" s="73" t="s">
        <v>328</v>
      </c>
      <c r="H88" s="73" t="s">
        <v>329</v>
      </c>
      <c r="I88" s="73" t="s">
        <v>10</v>
      </c>
      <c r="J88" s="70">
        <v>118772</v>
      </c>
      <c r="K88" s="73" t="s">
        <v>221</v>
      </c>
      <c r="L88" s="73" t="s">
        <v>150</v>
      </c>
      <c r="M88" s="73" t="s">
        <v>1493</v>
      </c>
      <c r="N88" s="70">
        <v>6417</v>
      </c>
      <c r="P88" s="75" t="s">
        <v>452</v>
      </c>
    </row>
    <row r="89" spans="1:16" s="70" customFormat="1">
      <c r="A89" s="70">
        <v>22000022</v>
      </c>
      <c r="B89" s="73" t="s">
        <v>144</v>
      </c>
      <c r="C89" s="73" t="s">
        <v>145</v>
      </c>
      <c r="D89" s="86">
        <v>-728.25</v>
      </c>
      <c r="E89" s="73" t="s">
        <v>1491</v>
      </c>
      <c r="F89" s="74">
        <v>44616</v>
      </c>
      <c r="G89" s="73" t="s">
        <v>328</v>
      </c>
      <c r="H89" s="73" t="s">
        <v>329</v>
      </c>
      <c r="I89" s="73" t="s">
        <v>10</v>
      </c>
      <c r="J89" s="70">
        <v>118772</v>
      </c>
      <c r="K89" s="73" t="s">
        <v>221</v>
      </c>
      <c r="L89" s="73" t="s">
        <v>147</v>
      </c>
      <c r="M89" s="73" t="s">
        <v>1493</v>
      </c>
      <c r="N89" s="70">
        <v>6417</v>
      </c>
      <c r="P89" s="75" t="s">
        <v>452</v>
      </c>
    </row>
    <row r="90" spans="1:16" s="70" customFormat="1">
      <c r="A90" s="70">
        <v>22000023</v>
      </c>
      <c r="B90" s="73" t="s">
        <v>144</v>
      </c>
      <c r="C90" s="73" t="s">
        <v>145</v>
      </c>
      <c r="D90" s="86">
        <v>64054.96</v>
      </c>
      <c r="E90" s="73" t="s">
        <v>1491</v>
      </c>
      <c r="F90" s="74">
        <v>44616</v>
      </c>
      <c r="G90" s="73" t="s">
        <v>328</v>
      </c>
      <c r="H90" s="73" t="s">
        <v>329</v>
      </c>
      <c r="I90" s="73" t="s">
        <v>10</v>
      </c>
      <c r="J90" s="70">
        <v>118772</v>
      </c>
      <c r="K90" s="73" t="s">
        <v>221</v>
      </c>
      <c r="L90" s="73" t="s">
        <v>147</v>
      </c>
      <c r="M90" s="73" t="s">
        <v>1493</v>
      </c>
      <c r="N90" s="70">
        <v>6417</v>
      </c>
      <c r="P90" s="75" t="s">
        <v>453</v>
      </c>
    </row>
    <row r="91" spans="1:16" s="70" customFormat="1">
      <c r="A91" s="70">
        <v>22000023</v>
      </c>
      <c r="B91" s="73" t="s">
        <v>144</v>
      </c>
      <c r="C91" s="73" t="s">
        <v>145</v>
      </c>
      <c r="D91" s="86">
        <v>768.66</v>
      </c>
      <c r="E91" s="73" t="s">
        <v>1491</v>
      </c>
      <c r="F91" s="74">
        <v>44616</v>
      </c>
      <c r="G91" s="73" t="s">
        <v>328</v>
      </c>
      <c r="H91" s="73" t="s">
        <v>329</v>
      </c>
      <c r="I91" s="73" t="s">
        <v>10</v>
      </c>
      <c r="J91" s="70">
        <v>118772</v>
      </c>
      <c r="K91" s="73" t="s">
        <v>221</v>
      </c>
      <c r="L91" s="73" t="s">
        <v>150</v>
      </c>
      <c r="M91" s="73" t="s">
        <v>1493</v>
      </c>
      <c r="N91" s="70">
        <v>6417</v>
      </c>
      <c r="P91" s="75" t="s">
        <v>453</v>
      </c>
    </row>
    <row r="92" spans="1:16" s="70" customFormat="1">
      <c r="A92" s="70">
        <v>22000023</v>
      </c>
      <c r="B92" s="73" t="s">
        <v>144</v>
      </c>
      <c r="C92" s="73" t="s">
        <v>145</v>
      </c>
      <c r="D92" s="86">
        <v>-768.66</v>
      </c>
      <c r="E92" s="73" t="s">
        <v>1491</v>
      </c>
      <c r="F92" s="74">
        <v>44616</v>
      </c>
      <c r="G92" s="73" t="s">
        <v>328</v>
      </c>
      <c r="H92" s="73" t="s">
        <v>329</v>
      </c>
      <c r="I92" s="73" t="s">
        <v>10</v>
      </c>
      <c r="J92" s="70">
        <v>118772</v>
      </c>
      <c r="K92" s="73" t="s">
        <v>221</v>
      </c>
      <c r="L92" s="73" t="s">
        <v>147</v>
      </c>
      <c r="M92" s="73" t="s">
        <v>1493</v>
      </c>
      <c r="N92" s="70">
        <v>6417</v>
      </c>
      <c r="P92" s="75" t="s">
        <v>453</v>
      </c>
    </row>
    <row r="93" spans="1:16" s="70" customFormat="1">
      <c r="A93" s="70">
        <v>22000107</v>
      </c>
      <c r="B93" s="73" t="s">
        <v>144</v>
      </c>
      <c r="C93" s="73" t="s">
        <v>145</v>
      </c>
      <c r="D93" s="86">
        <v>48654</v>
      </c>
      <c r="E93" s="73" t="s">
        <v>1491</v>
      </c>
      <c r="F93" s="74">
        <v>44627</v>
      </c>
      <c r="G93" s="73" t="s">
        <v>328</v>
      </c>
      <c r="H93" s="73" t="s">
        <v>329</v>
      </c>
      <c r="I93" s="73" t="s">
        <v>10</v>
      </c>
      <c r="J93" s="70">
        <v>4966</v>
      </c>
      <c r="K93" s="73" t="s">
        <v>584</v>
      </c>
      <c r="L93" s="73" t="s">
        <v>146</v>
      </c>
      <c r="M93" s="73" t="s">
        <v>376</v>
      </c>
      <c r="N93" s="70">
        <v>6417</v>
      </c>
      <c r="P93" s="75" t="s">
        <v>1307</v>
      </c>
    </row>
    <row r="94" spans="1:16" s="70" customFormat="1">
      <c r="A94" s="70">
        <v>22000100</v>
      </c>
      <c r="B94" s="73" t="s">
        <v>144</v>
      </c>
      <c r="C94" s="73" t="s">
        <v>145</v>
      </c>
      <c r="D94" s="86">
        <v>10800</v>
      </c>
      <c r="E94" s="73" t="s">
        <v>1491</v>
      </c>
      <c r="F94" s="74">
        <v>44628</v>
      </c>
      <c r="G94" s="73" t="s">
        <v>328</v>
      </c>
      <c r="H94" s="73" t="s">
        <v>329</v>
      </c>
      <c r="I94" s="73" t="s">
        <v>10</v>
      </c>
      <c r="J94" s="70">
        <v>125609</v>
      </c>
      <c r="K94" s="73" t="s">
        <v>1308</v>
      </c>
      <c r="L94" s="73" t="s">
        <v>1309</v>
      </c>
      <c r="M94" s="73" t="s">
        <v>419</v>
      </c>
      <c r="N94" s="70">
        <v>6417</v>
      </c>
      <c r="P94" s="75" t="s">
        <v>1310</v>
      </c>
    </row>
    <row r="95" spans="1:16" s="70" customFormat="1">
      <c r="A95" s="70">
        <v>22000103</v>
      </c>
      <c r="B95" s="73" t="s">
        <v>144</v>
      </c>
      <c r="C95" s="73" t="s">
        <v>145</v>
      </c>
      <c r="D95" s="86">
        <v>1800</v>
      </c>
      <c r="E95" s="73" t="s">
        <v>1491</v>
      </c>
      <c r="F95" s="74">
        <v>44628</v>
      </c>
      <c r="G95" s="73" t="s">
        <v>328</v>
      </c>
      <c r="H95" s="73" t="s">
        <v>329</v>
      </c>
      <c r="I95" s="73" t="s">
        <v>10</v>
      </c>
      <c r="J95" s="70">
        <v>1253658</v>
      </c>
      <c r="K95" s="73" t="s">
        <v>1311</v>
      </c>
      <c r="L95" s="73" t="s">
        <v>1312</v>
      </c>
      <c r="M95" s="73" t="s">
        <v>419</v>
      </c>
      <c r="N95" s="70">
        <v>6417</v>
      </c>
      <c r="P95" s="75" t="s">
        <v>1313</v>
      </c>
    </row>
    <row r="96" spans="1:16" s="70" customFormat="1">
      <c r="A96" s="70">
        <v>22000106</v>
      </c>
      <c r="B96" s="73" t="s">
        <v>144</v>
      </c>
      <c r="C96" s="73" t="s">
        <v>145</v>
      </c>
      <c r="D96" s="86">
        <v>2700</v>
      </c>
      <c r="E96" s="73" t="s">
        <v>1491</v>
      </c>
      <c r="F96" s="74">
        <v>44628</v>
      </c>
      <c r="G96" s="73" t="s">
        <v>328</v>
      </c>
      <c r="H96" s="73" t="s">
        <v>329</v>
      </c>
      <c r="I96" s="73" t="s">
        <v>10</v>
      </c>
      <c r="J96" s="70">
        <v>1253848</v>
      </c>
      <c r="K96" s="73" t="s">
        <v>1314</v>
      </c>
      <c r="L96" s="73" t="s">
        <v>1315</v>
      </c>
      <c r="M96" s="73" t="s">
        <v>419</v>
      </c>
      <c r="N96" s="70">
        <v>6417</v>
      </c>
      <c r="P96" s="75" t="s">
        <v>1316</v>
      </c>
    </row>
    <row r="97" spans="1:16" s="70" customFormat="1">
      <c r="A97" s="70">
        <v>22000097</v>
      </c>
      <c r="B97" s="73" t="s">
        <v>144</v>
      </c>
      <c r="C97" s="73" t="s">
        <v>145</v>
      </c>
      <c r="D97" s="86">
        <v>19800</v>
      </c>
      <c r="E97" s="73" t="s">
        <v>1491</v>
      </c>
      <c r="F97" s="74">
        <v>44637</v>
      </c>
      <c r="G97" s="73" t="s">
        <v>328</v>
      </c>
      <c r="H97" s="73" t="s">
        <v>329</v>
      </c>
      <c r="I97" s="73" t="s">
        <v>10</v>
      </c>
      <c r="J97" s="70">
        <v>1243345</v>
      </c>
      <c r="K97" s="73" t="s">
        <v>1317</v>
      </c>
      <c r="L97" s="73" t="s">
        <v>1318</v>
      </c>
      <c r="M97" s="73" t="s">
        <v>419</v>
      </c>
      <c r="N97" s="70">
        <v>6417</v>
      </c>
      <c r="P97" s="75" t="s">
        <v>1319</v>
      </c>
    </row>
    <row r="98" spans="1:16" s="70" customFormat="1">
      <c r="A98" s="70">
        <v>22000027</v>
      </c>
      <c r="B98" s="73" t="s">
        <v>144</v>
      </c>
      <c r="C98" s="73" t="s">
        <v>145</v>
      </c>
      <c r="D98" s="86">
        <v>42317.82</v>
      </c>
      <c r="E98" s="73" t="s">
        <v>1491</v>
      </c>
      <c r="F98" s="74">
        <v>44642</v>
      </c>
      <c r="G98" s="73" t="s">
        <v>328</v>
      </c>
      <c r="H98" s="73" t="s">
        <v>329</v>
      </c>
      <c r="I98" s="73" t="s">
        <v>10</v>
      </c>
      <c r="J98" s="70">
        <v>1041209</v>
      </c>
      <c r="K98" s="73" t="s">
        <v>192</v>
      </c>
      <c r="L98" s="73" t="s">
        <v>191</v>
      </c>
      <c r="M98" s="73" t="s">
        <v>330</v>
      </c>
      <c r="N98" s="70">
        <v>6417</v>
      </c>
      <c r="P98" s="75" t="s">
        <v>531</v>
      </c>
    </row>
    <row r="99" spans="1:16" s="70" customFormat="1">
      <c r="A99" s="70">
        <v>22000027</v>
      </c>
      <c r="B99" s="73" t="s">
        <v>144</v>
      </c>
      <c r="C99" s="73" t="s">
        <v>145</v>
      </c>
      <c r="D99" s="86">
        <v>723.44</v>
      </c>
      <c r="E99" s="73" t="s">
        <v>1491</v>
      </c>
      <c r="F99" s="74">
        <v>44642</v>
      </c>
      <c r="G99" s="73" t="s">
        <v>328</v>
      </c>
      <c r="H99" s="73" t="s">
        <v>329</v>
      </c>
      <c r="I99" s="73" t="s">
        <v>10</v>
      </c>
      <c r="J99" s="70">
        <v>1041209</v>
      </c>
      <c r="K99" s="73" t="s">
        <v>192</v>
      </c>
      <c r="L99" s="73" t="s">
        <v>215</v>
      </c>
      <c r="M99" s="73" t="s">
        <v>330</v>
      </c>
      <c r="N99" s="70">
        <v>6417</v>
      </c>
      <c r="P99" s="75" t="s">
        <v>531</v>
      </c>
    </row>
    <row r="100" spans="1:16" s="70" customFormat="1">
      <c r="A100" s="70">
        <v>22000027</v>
      </c>
      <c r="B100" s="73" t="s">
        <v>144</v>
      </c>
      <c r="C100" s="73" t="s">
        <v>145</v>
      </c>
      <c r="D100" s="86">
        <v>-723.44</v>
      </c>
      <c r="E100" s="73" t="s">
        <v>1491</v>
      </c>
      <c r="F100" s="74">
        <v>44642</v>
      </c>
      <c r="G100" s="73" t="s">
        <v>328</v>
      </c>
      <c r="H100" s="73" t="s">
        <v>329</v>
      </c>
      <c r="I100" s="73" t="s">
        <v>10</v>
      </c>
      <c r="J100" s="70">
        <v>1041209</v>
      </c>
      <c r="K100" s="73" t="s">
        <v>192</v>
      </c>
      <c r="L100" s="73" t="s">
        <v>191</v>
      </c>
      <c r="M100" s="73" t="s">
        <v>330</v>
      </c>
      <c r="N100" s="70">
        <v>6417</v>
      </c>
      <c r="P100" s="75" t="s">
        <v>531</v>
      </c>
    </row>
    <row r="101" spans="1:16" s="70" customFormat="1">
      <c r="A101" s="70">
        <v>22000028</v>
      </c>
      <c r="B101" s="73" t="s">
        <v>144</v>
      </c>
      <c r="C101" s="73" t="s">
        <v>145</v>
      </c>
      <c r="D101" s="86">
        <v>40626.31</v>
      </c>
      <c r="E101" s="73" t="s">
        <v>1491</v>
      </c>
      <c r="F101" s="74">
        <v>44642</v>
      </c>
      <c r="G101" s="73" t="s">
        <v>328</v>
      </c>
      <c r="H101" s="73" t="s">
        <v>329</v>
      </c>
      <c r="I101" s="73" t="s">
        <v>10</v>
      </c>
      <c r="J101" s="70">
        <v>1041209</v>
      </c>
      <c r="K101" s="73" t="s">
        <v>192</v>
      </c>
      <c r="L101" s="73" t="s">
        <v>191</v>
      </c>
      <c r="M101" s="73" t="s">
        <v>330</v>
      </c>
      <c r="N101" s="70">
        <v>6417</v>
      </c>
      <c r="P101" s="75" t="s">
        <v>532</v>
      </c>
    </row>
    <row r="102" spans="1:16" s="70" customFormat="1">
      <c r="A102" s="70">
        <v>22000028</v>
      </c>
      <c r="B102" s="73" t="s">
        <v>144</v>
      </c>
      <c r="C102" s="73" t="s">
        <v>145</v>
      </c>
      <c r="D102" s="86">
        <v>693.88</v>
      </c>
      <c r="E102" s="73" t="s">
        <v>1491</v>
      </c>
      <c r="F102" s="74">
        <v>44642</v>
      </c>
      <c r="G102" s="73" t="s">
        <v>328</v>
      </c>
      <c r="H102" s="73" t="s">
        <v>329</v>
      </c>
      <c r="I102" s="73" t="s">
        <v>10</v>
      </c>
      <c r="J102" s="70">
        <v>1041209</v>
      </c>
      <c r="K102" s="73" t="s">
        <v>192</v>
      </c>
      <c r="L102" s="73" t="s">
        <v>215</v>
      </c>
      <c r="M102" s="73" t="s">
        <v>330</v>
      </c>
      <c r="N102" s="70">
        <v>6417</v>
      </c>
      <c r="P102" s="75" t="s">
        <v>532</v>
      </c>
    </row>
    <row r="103" spans="1:16" s="70" customFormat="1">
      <c r="A103" s="70">
        <v>22000028</v>
      </c>
      <c r="B103" s="73" t="s">
        <v>144</v>
      </c>
      <c r="C103" s="73" t="s">
        <v>145</v>
      </c>
      <c r="D103" s="86">
        <v>-693.88</v>
      </c>
      <c r="E103" s="73" t="s">
        <v>1491</v>
      </c>
      <c r="F103" s="74">
        <v>44642</v>
      </c>
      <c r="G103" s="73" t="s">
        <v>328</v>
      </c>
      <c r="H103" s="73" t="s">
        <v>329</v>
      </c>
      <c r="I103" s="73" t="s">
        <v>10</v>
      </c>
      <c r="J103" s="70">
        <v>1041209</v>
      </c>
      <c r="K103" s="73" t="s">
        <v>192</v>
      </c>
      <c r="L103" s="73" t="s">
        <v>191</v>
      </c>
      <c r="M103" s="73" t="s">
        <v>330</v>
      </c>
      <c r="N103" s="70">
        <v>6417</v>
      </c>
      <c r="P103" s="75" t="s">
        <v>532</v>
      </c>
    </row>
    <row r="104" spans="1:16" s="70" customFormat="1">
      <c r="A104" s="70">
        <v>22000134</v>
      </c>
      <c r="B104" s="73" t="s">
        <v>144</v>
      </c>
      <c r="C104" s="73" t="s">
        <v>145</v>
      </c>
      <c r="D104" s="86">
        <v>1800</v>
      </c>
      <c r="E104" s="73" t="s">
        <v>1491</v>
      </c>
      <c r="F104" s="74">
        <v>44643</v>
      </c>
      <c r="G104" s="73" t="s">
        <v>328</v>
      </c>
      <c r="H104" s="73" t="s">
        <v>329</v>
      </c>
      <c r="I104" s="73" t="s">
        <v>10</v>
      </c>
      <c r="J104" s="70">
        <v>1281337</v>
      </c>
      <c r="K104" s="73" t="s">
        <v>533</v>
      </c>
      <c r="L104" s="73" t="s">
        <v>534</v>
      </c>
      <c r="M104" s="73" t="s">
        <v>419</v>
      </c>
      <c r="N104" s="70">
        <v>6417</v>
      </c>
      <c r="P104" s="75" t="s">
        <v>535</v>
      </c>
    </row>
    <row r="105" spans="1:16" s="70" customFormat="1">
      <c r="A105" s="70">
        <v>22000170</v>
      </c>
      <c r="B105" s="73" t="s">
        <v>144</v>
      </c>
      <c r="C105" s="73" t="s">
        <v>145</v>
      </c>
      <c r="D105" s="86">
        <v>23100</v>
      </c>
      <c r="E105" s="73" t="s">
        <v>1491</v>
      </c>
      <c r="F105" s="74">
        <v>44643</v>
      </c>
      <c r="G105" s="73" t="s">
        <v>328</v>
      </c>
      <c r="H105" s="73" t="s">
        <v>329</v>
      </c>
      <c r="I105" s="73" t="s">
        <v>10</v>
      </c>
      <c r="J105" s="70">
        <v>1009146</v>
      </c>
      <c r="K105" s="73" t="s">
        <v>536</v>
      </c>
      <c r="L105" s="73" t="s">
        <v>537</v>
      </c>
      <c r="M105" s="73" t="s">
        <v>419</v>
      </c>
      <c r="N105" s="70">
        <v>6417</v>
      </c>
      <c r="P105" s="75" t="s">
        <v>538</v>
      </c>
    </row>
    <row r="106" spans="1:16" s="70" customFormat="1">
      <c r="A106" s="70">
        <v>22000206</v>
      </c>
      <c r="B106" s="73" t="s">
        <v>144</v>
      </c>
      <c r="C106" s="73" t="s">
        <v>145</v>
      </c>
      <c r="D106" s="86">
        <v>472.5</v>
      </c>
      <c r="E106" s="73" t="s">
        <v>1491</v>
      </c>
      <c r="F106" s="74">
        <v>44650</v>
      </c>
      <c r="G106" s="73" t="s">
        <v>328</v>
      </c>
      <c r="H106" s="73" t="s">
        <v>329</v>
      </c>
      <c r="I106" s="73" t="s">
        <v>10</v>
      </c>
      <c r="J106" s="70">
        <v>119320</v>
      </c>
      <c r="K106" s="73" t="s">
        <v>539</v>
      </c>
      <c r="L106" s="73" t="s">
        <v>540</v>
      </c>
      <c r="M106" s="73" t="s">
        <v>1496</v>
      </c>
      <c r="N106" s="70">
        <v>6417</v>
      </c>
      <c r="P106" s="75" t="s">
        <v>541</v>
      </c>
    </row>
    <row r="107" spans="1:16" s="70" customFormat="1">
      <c r="A107" s="70">
        <v>22000216</v>
      </c>
      <c r="B107" s="73" t="s">
        <v>144</v>
      </c>
      <c r="C107" s="73" t="s">
        <v>145</v>
      </c>
      <c r="D107" s="86">
        <v>51102</v>
      </c>
      <c r="E107" s="73" t="s">
        <v>1491</v>
      </c>
      <c r="F107" s="74">
        <v>44664</v>
      </c>
      <c r="G107" s="73" t="s">
        <v>328</v>
      </c>
      <c r="H107" s="73" t="s">
        <v>329</v>
      </c>
      <c r="I107" s="73" t="s">
        <v>10</v>
      </c>
      <c r="J107" s="70">
        <v>4966</v>
      </c>
      <c r="K107" s="73" t="s">
        <v>584</v>
      </c>
      <c r="L107" s="73" t="s">
        <v>146</v>
      </c>
      <c r="M107" s="73" t="s">
        <v>376</v>
      </c>
      <c r="N107" s="70">
        <v>6417</v>
      </c>
      <c r="P107" s="75" t="s">
        <v>585</v>
      </c>
    </row>
    <row r="108" spans="1:16" s="70" customFormat="1">
      <c r="A108" s="70">
        <v>22000035</v>
      </c>
      <c r="B108" s="73" t="s">
        <v>144</v>
      </c>
      <c r="C108" s="73" t="s">
        <v>145</v>
      </c>
      <c r="D108" s="86">
        <v>20563.71</v>
      </c>
      <c r="E108" s="73" t="s">
        <v>1491</v>
      </c>
      <c r="F108" s="74">
        <v>44669</v>
      </c>
      <c r="G108" s="73" t="s">
        <v>328</v>
      </c>
      <c r="H108" s="73" t="s">
        <v>329</v>
      </c>
      <c r="I108" s="73" t="s">
        <v>10</v>
      </c>
      <c r="J108" s="70">
        <v>1041209</v>
      </c>
      <c r="K108" s="73" t="s">
        <v>192</v>
      </c>
      <c r="L108" s="73" t="s">
        <v>191</v>
      </c>
      <c r="M108" s="73" t="s">
        <v>330</v>
      </c>
      <c r="N108" s="70">
        <v>6417</v>
      </c>
      <c r="P108" s="75" t="s">
        <v>586</v>
      </c>
    </row>
    <row r="109" spans="1:16" s="70" customFormat="1">
      <c r="A109" s="70">
        <v>22000035</v>
      </c>
      <c r="B109" s="73" t="s">
        <v>144</v>
      </c>
      <c r="C109" s="73" t="s">
        <v>145</v>
      </c>
      <c r="D109" s="86">
        <v>344.93</v>
      </c>
      <c r="E109" s="73" t="s">
        <v>1491</v>
      </c>
      <c r="F109" s="74">
        <v>44669</v>
      </c>
      <c r="G109" s="73" t="s">
        <v>328</v>
      </c>
      <c r="H109" s="73" t="s">
        <v>329</v>
      </c>
      <c r="I109" s="73" t="s">
        <v>10</v>
      </c>
      <c r="J109" s="70">
        <v>1041209</v>
      </c>
      <c r="K109" s="73" t="s">
        <v>192</v>
      </c>
      <c r="L109" s="73" t="s">
        <v>215</v>
      </c>
      <c r="M109" s="73" t="s">
        <v>330</v>
      </c>
      <c r="N109" s="70">
        <v>6417</v>
      </c>
      <c r="P109" s="75" t="s">
        <v>586</v>
      </c>
    </row>
    <row r="110" spans="1:16" s="70" customFormat="1">
      <c r="A110" s="70">
        <v>22000035</v>
      </c>
      <c r="B110" s="73" t="s">
        <v>144</v>
      </c>
      <c r="C110" s="73" t="s">
        <v>145</v>
      </c>
      <c r="D110" s="86">
        <v>-344.93</v>
      </c>
      <c r="E110" s="73" t="s">
        <v>1491</v>
      </c>
      <c r="F110" s="74">
        <v>44669</v>
      </c>
      <c r="G110" s="73" t="s">
        <v>328</v>
      </c>
      <c r="H110" s="73" t="s">
        <v>329</v>
      </c>
      <c r="I110" s="73" t="s">
        <v>10</v>
      </c>
      <c r="J110" s="70">
        <v>1041209</v>
      </c>
      <c r="K110" s="73" t="s">
        <v>192</v>
      </c>
      <c r="L110" s="73" t="s">
        <v>191</v>
      </c>
      <c r="M110" s="73" t="s">
        <v>330</v>
      </c>
      <c r="N110" s="70">
        <v>6417</v>
      </c>
      <c r="P110" s="75" t="s">
        <v>586</v>
      </c>
    </row>
    <row r="111" spans="1:16" s="70" customFormat="1">
      <c r="A111" s="70">
        <v>22000220</v>
      </c>
      <c r="B111" s="73" t="s">
        <v>144</v>
      </c>
      <c r="C111" s="73" t="s">
        <v>145</v>
      </c>
      <c r="D111" s="86">
        <v>4634281.1399999997</v>
      </c>
      <c r="E111" s="73" t="s">
        <v>1491</v>
      </c>
      <c r="F111" s="74">
        <v>44670</v>
      </c>
      <c r="G111" s="73" t="s">
        <v>328</v>
      </c>
      <c r="H111" s="73" t="s">
        <v>329</v>
      </c>
      <c r="I111" s="73" t="s">
        <v>10</v>
      </c>
      <c r="J111" s="70">
        <v>113346</v>
      </c>
      <c r="K111" s="73" t="s">
        <v>350</v>
      </c>
      <c r="L111" s="73" t="s">
        <v>351</v>
      </c>
      <c r="M111" s="73" t="s">
        <v>1494</v>
      </c>
      <c r="N111" s="70">
        <v>6417</v>
      </c>
      <c r="P111" s="75" t="s">
        <v>587</v>
      </c>
    </row>
    <row r="112" spans="1:16" s="70" customFormat="1">
      <c r="A112" s="70">
        <v>22000218</v>
      </c>
      <c r="B112" s="73" t="s">
        <v>144</v>
      </c>
      <c r="C112" s="73" t="s">
        <v>145</v>
      </c>
      <c r="D112" s="86">
        <v>5460</v>
      </c>
      <c r="E112" s="73" t="s">
        <v>1491</v>
      </c>
      <c r="F112" s="74">
        <v>44676</v>
      </c>
      <c r="G112" s="73" t="s">
        <v>328</v>
      </c>
      <c r="H112" s="73" t="s">
        <v>329</v>
      </c>
      <c r="I112" s="73" t="s">
        <v>10</v>
      </c>
      <c r="J112" s="70">
        <v>156075</v>
      </c>
      <c r="K112" s="73" t="s">
        <v>588</v>
      </c>
      <c r="L112" s="73" t="s">
        <v>589</v>
      </c>
      <c r="M112" s="73" t="s">
        <v>1493</v>
      </c>
      <c r="N112" s="70">
        <v>6417</v>
      </c>
      <c r="P112" s="75" t="s">
        <v>590</v>
      </c>
    </row>
    <row r="113" spans="1:16" s="70" customFormat="1">
      <c r="A113" s="70">
        <v>22000196</v>
      </c>
      <c r="B113" s="73" t="s">
        <v>144</v>
      </c>
      <c r="C113" s="73" t="s">
        <v>145</v>
      </c>
      <c r="D113" s="86">
        <v>506.68</v>
      </c>
      <c r="E113" s="73" t="s">
        <v>1491</v>
      </c>
      <c r="F113" s="74">
        <v>44677</v>
      </c>
      <c r="G113" s="73" t="s">
        <v>328</v>
      </c>
      <c r="H113" s="73" t="s">
        <v>329</v>
      </c>
      <c r="I113" s="73" t="s">
        <v>10</v>
      </c>
      <c r="J113" s="70">
        <v>108769</v>
      </c>
      <c r="K113" s="73" t="s">
        <v>591</v>
      </c>
      <c r="L113" s="73" t="s">
        <v>592</v>
      </c>
      <c r="M113" s="73" t="s">
        <v>456</v>
      </c>
      <c r="N113" s="70">
        <v>6417</v>
      </c>
      <c r="P113" s="75" t="s">
        <v>1320</v>
      </c>
    </row>
    <row r="114" spans="1:16" s="70" customFormat="1">
      <c r="A114" s="70">
        <v>22000197</v>
      </c>
      <c r="B114" s="73" t="s">
        <v>144</v>
      </c>
      <c r="C114" s="73" t="s">
        <v>145</v>
      </c>
      <c r="D114" s="86">
        <v>126.67</v>
      </c>
      <c r="E114" s="73" t="s">
        <v>1491</v>
      </c>
      <c r="F114" s="74">
        <v>44677</v>
      </c>
      <c r="G114" s="73" t="s">
        <v>328</v>
      </c>
      <c r="H114" s="73" t="s">
        <v>329</v>
      </c>
      <c r="I114" s="73" t="s">
        <v>10</v>
      </c>
      <c r="J114" s="70">
        <v>108769</v>
      </c>
      <c r="K114" s="73" t="s">
        <v>591</v>
      </c>
      <c r="L114" s="73" t="s">
        <v>592</v>
      </c>
      <c r="M114" s="73" t="s">
        <v>456</v>
      </c>
      <c r="N114" s="70">
        <v>6417</v>
      </c>
      <c r="P114" s="75" t="s">
        <v>1321</v>
      </c>
    </row>
    <row r="115" spans="1:16" s="70" customFormat="1">
      <c r="A115" s="70">
        <v>22000198</v>
      </c>
      <c r="B115" s="73" t="s">
        <v>144</v>
      </c>
      <c r="C115" s="73" t="s">
        <v>145</v>
      </c>
      <c r="D115" s="86">
        <v>497.48</v>
      </c>
      <c r="E115" s="73" t="s">
        <v>1491</v>
      </c>
      <c r="F115" s="74">
        <v>44677</v>
      </c>
      <c r="G115" s="73" t="s">
        <v>328</v>
      </c>
      <c r="H115" s="73" t="s">
        <v>329</v>
      </c>
      <c r="I115" s="73" t="s">
        <v>10</v>
      </c>
      <c r="J115" s="70">
        <v>108769</v>
      </c>
      <c r="K115" s="73" t="s">
        <v>591</v>
      </c>
      <c r="L115" s="73" t="s">
        <v>592</v>
      </c>
      <c r="M115" s="73" t="s">
        <v>456</v>
      </c>
      <c r="N115" s="70">
        <v>6417</v>
      </c>
      <c r="P115" s="75" t="s">
        <v>1322</v>
      </c>
    </row>
    <row r="116" spans="1:16" s="70" customFormat="1">
      <c r="A116" s="70">
        <v>22000199</v>
      </c>
      <c r="B116" s="73" t="s">
        <v>144</v>
      </c>
      <c r="C116" s="73" t="s">
        <v>145</v>
      </c>
      <c r="D116" s="86">
        <v>760.02</v>
      </c>
      <c r="E116" s="73" t="s">
        <v>1491</v>
      </c>
      <c r="F116" s="74">
        <v>44677</v>
      </c>
      <c r="G116" s="73" t="s">
        <v>328</v>
      </c>
      <c r="H116" s="73" t="s">
        <v>329</v>
      </c>
      <c r="I116" s="73" t="s">
        <v>10</v>
      </c>
      <c r="J116" s="70">
        <v>108769</v>
      </c>
      <c r="K116" s="73" t="s">
        <v>591</v>
      </c>
      <c r="L116" s="73" t="s">
        <v>592</v>
      </c>
      <c r="M116" s="73" t="s">
        <v>456</v>
      </c>
      <c r="N116" s="70">
        <v>6417</v>
      </c>
      <c r="P116" s="75" t="s">
        <v>1323</v>
      </c>
    </row>
    <row r="117" spans="1:16" s="70" customFormat="1">
      <c r="A117" s="70">
        <v>22000200</v>
      </c>
      <c r="B117" s="73" t="s">
        <v>144</v>
      </c>
      <c r="C117" s="73" t="s">
        <v>145</v>
      </c>
      <c r="D117" s="86">
        <v>506.68</v>
      </c>
      <c r="E117" s="73" t="s">
        <v>1491</v>
      </c>
      <c r="F117" s="74">
        <v>44677</v>
      </c>
      <c r="G117" s="73" t="s">
        <v>328</v>
      </c>
      <c r="H117" s="73" t="s">
        <v>329</v>
      </c>
      <c r="I117" s="73" t="s">
        <v>10</v>
      </c>
      <c r="J117" s="70">
        <v>108769</v>
      </c>
      <c r="K117" s="73" t="s">
        <v>591</v>
      </c>
      <c r="L117" s="73" t="s">
        <v>592</v>
      </c>
      <c r="M117" s="73" t="s">
        <v>456</v>
      </c>
      <c r="N117" s="70">
        <v>6417</v>
      </c>
      <c r="P117" s="75" t="s">
        <v>1324</v>
      </c>
    </row>
    <row r="118" spans="1:16" s="70" customFormat="1">
      <c r="A118" s="70">
        <v>22000201</v>
      </c>
      <c r="B118" s="73" t="s">
        <v>144</v>
      </c>
      <c r="C118" s="73" t="s">
        <v>145</v>
      </c>
      <c r="D118" s="86">
        <v>253.34</v>
      </c>
      <c r="E118" s="73" t="s">
        <v>1491</v>
      </c>
      <c r="F118" s="74">
        <v>44677</v>
      </c>
      <c r="G118" s="73" t="s">
        <v>328</v>
      </c>
      <c r="H118" s="73" t="s">
        <v>329</v>
      </c>
      <c r="I118" s="73" t="s">
        <v>10</v>
      </c>
      <c r="J118" s="70">
        <v>108769</v>
      </c>
      <c r="K118" s="73" t="s">
        <v>591</v>
      </c>
      <c r="L118" s="73" t="s">
        <v>592</v>
      </c>
      <c r="M118" s="73" t="s">
        <v>456</v>
      </c>
      <c r="N118" s="70">
        <v>6417</v>
      </c>
      <c r="P118" s="75" t="s">
        <v>1325</v>
      </c>
    </row>
    <row r="119" spans="1:16" s="70" customFormat="1">
      <c r="A119" s="70">
        <v>22000202</v>
      </c>
      <c r="B119" s="73" t="s">
        <v>144</v>
      </c>
      <c r="C119" s="73" t="s">
        <v>145</v>
      </c>
      <c r="D119" s="86">
        <v>994.96</v>
      </c>
      <c r="E119" s="73" t="s">
        <v>1491</v>
      </c>
      <c r="F119" s="74">
        <v>44677</v>
      </c>
      <c r="G119" s="73" t="s">
        <v>328</v>
      </c>
      <c r="H119" s="73" t="s">
        <v>329</v>
      </c>
      <c r="I119" s="73" t="s">
        <v>10</v>
      </c>
      <c r="J119" s="70">
        <v>108769</v>
      </c>
      <c r="K119" s="73" t="s">
        <v>591</v>
      </c>
      <c r="L119" s="73" t="s">
        <v>592</v>
      </c>
      <c r="M119" s="73" t="s">
        <v>456</v>
      </c>
      <c r="N119" s="70">
        <v>6417</v>
      </c>
      <c r="P119" s="75" t="s">
        <v>1326</v>
      </c>
    </row>
    <row r="120" spans="1:16" s="70" customFormat="1">
      <c r="A120" s="70">
        <v>22000203</v>
      </c>
      <c r="B120" s="73" t="s">
        <v>144</v>
      </c>
      <c r="C120" s="73" t="s">
        <v>145</v>
      </c>
      <c r="D120" s="86">
        <v>248.74</v>
      </c>
      <c r="E120" s="73" t="s">
        <v>1491</v>
      </c>
      <c r="F120" s="74">
        <v>44677</v>
      </c>
      <c r="G120" s="73" t="s">
        <v>328</v>
      </c>
      <c r="H120" s="73" t="s">
        <v>329</v>
      </c>
      <c r="I120" s="73" t="s">
        <v>10</v>
      </c>
      <c r="J120" s="70">
        <v>108769</v>
      </c>
      <c r="K120" s="73" t="s">
        <v>591</v>
      </c>
      <c r="L120" s="73" t="s">
        <v>592</v>
      </c>
      <c r="M120" s="73" t="s">
        <v>456</v>
      </c>
      <c r="N120" s="70">
        <v>6417</v>
      </c>
      <c r="P120" s="75" t="s">
        <v>1327</v>
      </c>
    </row>
    <row r="121" spans="1:16" s="70" customFormat="1">
      <c r="A121" s="70">
        <v>22000208</v>
      </c>
      <c r="B121" s="73" t="s">
        <v>144</v>
      </c>
      <c r="C121" s="73" t="s">
        <v>145</v>
      </c>
      <c r="D121" s="86">
        <v>1013.36</v>
      </c>
      <c r="E121" s="73" t="s">
        <v>1491</v>
      </c>
      <c r="F121" s="74">
        <v>44677</v>
      </c>
      <c r="G121" s="73" t="s">
        <v>328</v>
      </c>
      <c r="H121" s="73" t="s">
        <v>329</v>
      </c>
      <c r="I121" s="73" t="s">
        <v>10</v>
      </c>
      <c r="J121" s="70">
        <v>108769</v>
      </c>
      <c r="K121" s="73" t="s">
        <v>591</v>
      </c>
      <c r="L121" s="73" t="s">
        <v>592</v>
      </c>
      <c r="M121" s="73" t="s">
        <v>456</v>
      </c>
      <c r="N121" s="70">
        <v>6417</v>
      </c>
      <c r="P121" s="75" t="s">
        <v>1328</v>
      </c>
    </row>
    <row r="122" spans="1:16" s="70" customFormat="1">
      <c r="A122" s="70">
        <v>22000209</v>
      </c>
      <c r="B122" s="73" t="s">
        <v>144</v>
      </c>
      <c r="C122" s="73" t="s">
        <v>145</v>
      </c>
      <c r="D122" s="86">
        <v>4053.44</v>
      </c>
      <c r="E122" s="73" t="s">
        <v>1491</v>
      </c>
      <c r="F122" s="74">
        <v>44677</v>
      </c>
      <c r="G122" s="73" t="s">
        <v>328</v>
      </c>
      <c r="H122" s="73" t="s">
        <v>329</v>
      </c>
      <c r="I122" s="73" t="s">
        <v>10</v>
      </c>
      <c r="J122" s="70">
        <v>108769</v>
      </c>
      <c r="K122" s="73" t="s">
        <v>591</v>
      </c>
      <c r="L122" s="73" t="s">
        <v>592</v>
      </c>
      <c r="M122" s="73" t="s">
        <v>456</v>
      </c>
      <c r="N122" s="70">
        <v>6417</v>
      </c>
      <c r="P122" s="75" t="s">
        <v>1329</v>
      </c>
    </row>
    <row r="123" spans="1:16" s="70" customFormat="1">
      <c r="A123" s="70">
        <v>22000210</v>
      </c>
      <c r="B123" s="73" t="s">
        <v>144</v>
      </c>
      <c r="C123" s="73" t="s">
        <v>145</v>
      </c>
      <c r="D123" s="86">
        <v>760.02</v>
      </c>
      <c r="E123" s="73" t="s">
        <v>1491</v>
      </c>
      <c r="F123" s="74">
        <v>44677</v>
      </c>
      <c r="G123" s="73" t="s">
        <v>328</v>
      </c>
      <c r="H123" s="73" t="s">
        <v>329</v>
      </c>
      <c r="I123" s="73" t="s">
        <v>10</v>
      </c>
      <c r="J123" s="70">
        <v>108769</v>
      </c>
      <c r="K123" s="73" t="s">
        <v>591</v>
      </c>
      <c r="L123" s="73" t="s">
        <v>592</v>
      </c>
      <c r="M123" s="73" t="s">
        <v>456</v>
      </c>
      <c r="N123" s="70">
        <v>6417</v>
      </c>
      <c r="P123" s="75" t="s">
        <v>1330</v>
      </c>
    </row>
    <row r="124" spans="1:16" s="70" customFormat="1">
      <c r="A124" s="70">
        <v>22000212</v>
      </c>
      <c r="B124" s="73" t="s">
        <v>144</v>
      </c>
      <c r="C124" s="73" t="s">
        <v>145</v>
      </c>
      <c r="D124" s="86">
        <v>1013.36</v>
      </c>
      <c r="E124" s="73" t="s">
        <v>1491</v>
      </c>
      <c r="F124" s="74">
        <v>44677</v>
      </c>
      <c r="G124" s="73" t="s">
        <v>328</v>
      </c>
      <c r="H124" s="73" t="s">
        <v>329</v>
      </c>
      <c r="I124" s="73" t="s">
        <v>10</v>
      </c>
      <c r="J124" s="70">
        <v>108769</v>
      </c>
      <c r="K124" s="73" t="s">
        <v>591</v>
      </c>
      <c r="L124" s="73" t="s">
        <v>592</v>
      </c>
      <c r="M124" s="73" t="s">
        <v>456</v>
      </c>
      <c r="N124" s="70">
        <v>6417</v>
      </c>
      <c r="P124" s="75" t="s">
        <v>1331</v>
      </c>
    </row>
    <row r="125" spans="1:16" s="70" customFormat="1">
      <c r="A125" s="70">
        <v>22000213</v>
      </c>
      <c r="B125" s="73" t="s">
        <v>144</v>
      </c>
      <c r="C125" s="73" t="s">
        <v>145</v>
      </c>
      <c r="D125" s="86">
        <v>506.68</v>
      </c>
      <c r="E125" s="73" t="s">
        <v>1491</v>
      </c>
      <c r="F125" s="74">
        <v>44677</v>
      </c>
      <c r="G125" s="73" t="s">
        <v>328</v>
      </c>
      <c r="H125" s="73" t="s">
        <v>329</v>
      </c>
      <c r="I125" s="73" t="s">
        <v>10</v>
      </c>
      <c r="J125" s="70">
        <v>108769</v>
      </c>
      <c r="K125" s="73" t="s">
        <v>591</v>
      </c>
      <c r="L125" s="73" t="s">
        <v>592</v>
      </c>
      <c r="M125" s="73" t="s">
        <v>456</v>
      </c>
      <c r="N125" s="70">
        <v>6417</v>
      </c>
      <c r="P125" s="75" t="s">
        <v>1332</v>
      </c>
    </row>
    <row r="126" spans="1:16" s="70" customFormat="1">
      <c r="A126" s="70">
        <v>22000214</v>
      </c>
      <c r="B126" s="73" t="s">
        <v>144</v>
      </c>
      <c r="C126" s="73" t="s">
        <v>145</v>
      </c>
      <c r="D126" s="86">
        <v>1013.36</v>
      </c>
      <c r="E126" s="73" t="s">
        <v>1491</v>
      </c>
      <c r="F126" s="74">
        <v>44677</v>
      </c>
      <c r="G126" s="73" t="s">
        <v>328</v>
      </c>
      <c r="H126" s="73" t="s">
        <v>329</v>
      </c>
      <c r="I126" s="73" t="s">
        <v>10</v>
      </c>
      <c r="J126" s="70">
        <v>108769</v>
      </c>
      <c r="K126" s="73" t="s">
        <v>591</v>
      </c>
      <c r="L126" s="73" t="s">
        <v>592</v>
      </c>
      <c r="M126" s="73" t="s">
        <v>456</v>
      </c>
      <c r="N126" s="70">
        <v>6417</v>
      </c>
      <c r="P126" s="75" t="s">
        <v>1333</v>
      </c>
    </row>
    <row r="127" spans="1:16" s="70" customFormat="1">
      <c r="A127" s="70">
        <v>22000222</v>
      </c>
      <c r="B127" s="73" t="s">
        <v>144</v>
      </c>
      <c r="C127" s="73" t="s">
        <v>145</v>
      </c>
      <c r="D127" s="86">
        <v>506.68</v>
      </c>
      <c r="E127" s="73" t="s">
        <v>1491</v>
      </c>
      <c r="F127" s="74">
        <v>44677</v>
      </c>
      <c r="G127" s="73" t="s">
        <v>328</v>
      </c>
      <c r="H127" s="73" t="s">
        <v>329</v>
      </c>
      <c r="I127" s="73" t="s">
        <v>10</v>
      </c>
      <c r="J127" s="70">
        <v>108769</v>
      </c>
      <c r="K127" s="73" t="s">
        <v>591</v>
      </c>
      <c r="L127" s="73" t="s">
        <v>592</v>
      </c>
      <c r="M127" s="73" t="s">
        <v>456</v>
      </c>
      <c r="N127" s="70">
        <v>6417</v>
      </c>
      <c r="P127" s="75" t="s">
        <v>593</v>
      </c>
    </row>
    <row r="128" spans="1:16" s="70" customFormat="1">
      <c r="A128" s="70">
        <v>22000223</v>
      </c>
      <c r="B128" s="73" t="s">
        <v>144</v>
      </c>
      <c r="C128" s="73" t="s">
        <v>145</v>
      </c>
      <c r="D128" s="86">
        <v>1013.36</v>
      </c>
      <c r="E128" s="73" t="s">
        <v>1491</v>
      </c>
      <c r="F128" s="74">
        <v>44677</v>
      </c>
      <c r="G128" s="73" t="s">
        <v>328</v>
      </c>
      <c r="H128" s="73" t="s">
        <v>329</v>
      </c>
      <c r="I128" s="73" t="s">
        <v>10</v>
      </c>
      <c r="J128" s="70">
        <v>108769</v>
      </c>
      <c r="K128" s="73" t="s">
        <v>591</v>
      </c>
      <c r="L128" s="73" t="s">
        <v>592</v>
      </c>
      <c r="M128" s="73" t="s">
        <v>456</v>
      </c>
      <c r="N128" s="70">
        <v>6417</v>
      </c>
      <c r="P128" s="75" t="s">
        <v>594</v>
      </c>
    </row>
    <row r="129" spans="1:16" s="70" customFormat="1">
      <c r="A129" s="70">
        <v>22000224</v>
      </c>
      <c r="B129" s="73" t="s">
        <v>144</v>
      </c>
      <c r="C129" s="73" t="s">
        <v>145</v>
      </c>
      <c r="D129" s="86">
        <v>4715.2</v>
      </c>
      <c r="E129" s="73" t="s">
        <v>1491</v>
      </c>
      <c r="F129" s="74">
        <v>44677</v>
      </c>
      <c r="G129" s="73" t="s">
        <v>328</v>
      </c>
      <c r="H129" s="73" t="s">
        <v>329</v>
      </c>
      <c r="I129" s="73" t="s">
        <v>10</v>
      </c>
      <c r="J129" s="70">
        <v>108769</v>
      </c>
      <c r="K129" s="73" t="s">
        <v>595</v>
      </c>
      <c r="L129" s="73" t="s">
        <v>592</v>
      </c>
      <c r="M129" s="73" t="s">
        <v>456</v>
      </c>
      <c r="N129" s="70">
        <v>6417</v>
      </c>
      <c r="P129" s="75" t="s">
        <v>596</v>
      </c>
    </row>
    <row r="130" spans="1:16" s="70" customFormat="1">
      <c r="A130" s="70">
        <v>22000225</v>
      </c>
      <c r="B130" s="73" t="s">
        <v>144</v>
      </c>
      <c r="C130" s="73" t="s">
        <v>145</v>
      </c>
      <c r="D130" s="86">
        <v>2357.6</v>
      </c>
      <c r="E130" s="73" t="s">
        <v>1491</v>
      </c>
      <c r="F130" s="74">
        <v>44677</v>
      </c>
      <c r="G130" s="73" t="s">
        <v>328</v>
      </c>
      <c r="H130" s="73" t="s">
        <v>329</v>
      </c>
      <c r="I130" s="73" t="s">
        <v>10</v>
      </c>
      <c r="J130" s="70">
        <v>108769</v>
      </c>
      <c r="K130" s="73" t="s">
        <v>595</v>
      </c>
      <c r="L130" s="73" t="s">
        <v>592</v>
      </c>
      <c r="M130" s="73" t="s">
        <v>456</v>
      </c>
      <c r="N130" s="70">
        <v>6417</v>
      </c>
      <c r="P130" s="75" t="s">
        <v>597</v>
      </c>
    </row>
    <row r="131" spans="1:16" s="70" customFormat="1">
      <c r="A131" s="70">
        <v>22000226</v>
      </c>
      <c r="B131" s="73" t="s">
        <v>144</v>
      </c>
      <c r="C131" s="73" t="s">
        <v>145</v>
      </c>
      <c r="D131" s="86">
        <v>471.52</v>
      </c>
      <c r="E131" s="73" t="s">
        <v>1491</v>
      </c>
      <c r="F131" s="74">
        <v>44677</v>
      </c>
      <c r="G131" s="73" t="s">
        <v>328</v>
      </c>
      <c r="H131" s="73" t="s">
        <v>329</v>
      </c>
      <c r="I131" s="73" t="s">
        <v>10</v>
      </c>
      <c r="J131" s="70">
        <v>108769</v>
      </c>
      <c r="K131" s="73" t="s">
        <v>595</v>
      </c>
      <c r="L131" s="73" t="s">
        <v>592</v>
      </c>
      <c r="M131" s="73" t="s">
        <v>456</v>
      </c>
      <c r="N131" s="70">
        <v>6417</v>
      </c>
      <c r="P131" s="75" t="s">
        <v>598</v>
      </c>
    </row>
    <row r="132" spans="1:16" s="70" customFormat="1">
      <c r="A132" s="70">
        <v>22000228</v>
      </c>
      <c r="B132" s="73" t="s">
        <v>144</v>
      </c>
      <c r="C132" s="73" t="s">
        <v>145</v>
      </c>
      <c r="D132" s="86">
        <v>1243.7</v>
      </c>
      <c r="E132" s="73" t="s">
        <v>1491</v>
      </c>
      <c r="F132" s="74">
        <v>44677</v>
      </c>
      <c r="G132" s="73" t="s">
        <v>328</v>
      </c>
      <c r="H132" s="73" t="s">
        <v>329</v>
      </c>
      <c r="I132" s="73" t="s">
        <v>10</v>
      </c>
      <c r="J132" s="70">
        <v>108769</v>
      </c>
      <c r="K132" s="73" t="s">
        <v>591</v>
      </c>
      <c r="L132" s="73" t="s">
        <v>592</v>
      </c>
      <c r="M132" s="73" t="s">
        <v>456</v>
      </c>
      <c r="N132" s="70">
        <v>6417</v>
      </c>
      <c r="P132" s="75" t="s">
        <v>599</v>
      </c>
    </row>
    <row r="133" spans="1:16" s="70" customFormat="1">
      <c r="A133" s="70">
        <v>22000229</v>
      </c>
      <c r="B133" s="73" t="s">
        <v>144</v>
      </c>
      <c r="C133" s="73" t="s">
        <v>145</v>
      </c>
      <c r="D133" s="86">
        <v>994.96</v>
      </c>
      <c r="E133" s="73" t="s">
        <v>1491</v>
      </c>
      <c r="F133" s="74">
        <v>44677</v>
      </c>
      <c r="G133" s="73" t="s">
        <v>328</v>
      </c>
      <c r="H133" s="73" t="s">
        <v>329</v>
      </c>
      <c r="I133" s="73" t="s">
        <v>10</v>
      </c>
      <c r="J133" s="70">
        <v>108769</v>
      </c>
      <c r="K133" s="73" t="s">
        <v>591</v>
      </c>
      <c r="L133" s="73" t="s">
        <v>592</v>
      </c>
      <c r="M133" s="73" t="s">
        <v>456</v>
      </c>
      <c r="N133" s="70">
        <v>6417</v>
      </c>
      <c r="P133" s="75" t="s">
        <v>600</v>
      </c>
    </row>
    <row r="134" spans="1:16" s="70" customFormat="1">
      <c r="A134" s="70">
        <v>22000230</v>
      </c>
      <c r="B134" s="73" t="s">
        <v>144</v>
      </c>
      <c r="C134" s="73" t="s">
        <v>145</v>
      </c>
      <c r="D134" s="86">
        <v>253.34</v>
      </c>
      <c r="E134" s="73" t="s">
        <v>1491</v>
      </c>
      <c r="F134" s="74">
        <v>44677</v>
      </c>
      <c r="G134" s="73" t="s">
        <v>328</v>
      </c>
      <c r="H134" s="73" t="s">
        <v>329</v>
      </c>
      <c r="I134" s="73" t="s">
        <v>10</v>
      </c>
      <c r="J134" s="70">
        <v>108769</v>
      </c>
      <c r="K134" s="73" t="s">
        <v>591</v>
      </c>
      <c r="L134" s="73" t="s">
        <v>592</v>
      </c>
      <c r="M134" s="73" t="s">
        <v>456</v>
      </c>
      <c r="N134" s="70">
        <v>6417</v>
      </c>
      <c r="P134" s="75" t="s">
        <v>601</v>
      </c>
    </row>
    <row r="135" spans="1:16" s="70" customFormat="1">
      <c r="A135" s="70">
        <v>22000231</v>
      </c>
      <c r="B135" s="73" t="s">
        <v>144</v>
      </c>
      <c r="C135" s="73" t="s">
        <v>145</v>
      </c>
      <c r="D135" s="86">
        <v>1013.36</v>
      </c>
      <c r="E135" s="73" t="s">
        <v>1491</v>
      </c>
      <c r="F135" s="74">
        <v>44677</v>
      </c>
      <c r="G135" s="73" t="s">
        <v>328</v>
      </c>
      <c r="H135" s="73" t="s">
        <v>329</v>
      </c>
      <c r="I135" s="73" t="s">
        <v>10</v>
      </c>
      <c r="J135" s="70">
        <v>108769</v>
      </c>
      <c r="K135" s="73" t="s">
        <v>591</v>
      </c>
      <c r="L135" s="73" t="s">
        <v>592</v>
      </c>
      <c r="M135" s="73" t="s">
        <v>456</v>
      </c>
      <c r="N135" s="70">
        <v>6417</v>
      </c>
      <c r="P135" s="75" t="s">
        <v>602</v>
      </c>
    </row>
    <row r="136" spans="1:16" s="70" customFormat="1">
      <c r="A136" s="70">
        <v>22000232</v>
      </c>
      <c r="B136" s="73" t="s">
        <v>144</v>
      </c>
      <c r="C136" s="73" t="s">
        <v>145</v>
      </c>
      <c r="D136" s="86">
        <v>994.96</v>
      </c>
      <c r="E136" s="73" t="s">
        <v>1491</v>
      </c>
      <c r="F136" s="74">
        <v>44677</v>
      </c>
      <c r="G136" s="73" t="s">
        <v>328</v>
      </c>
      <c r="H136" s="73" t="s">
        <v>329</v>
      </c>
      <c r="I136" s="73" t="s">
        <v>10</v>
      </c>
      <c r="J136" s="70">
        <v>108769</v>
      </c>
      <c r="K136" s="73" t="s">
        <v>591</v>
      </c>
      <c r="L136" s="73" t="s">
        <v>592</v>
      </c>
      <c r="M136" s="73" t="s">
        <v>456</v>
      </c>
      <c r="N136" s="70">
        <v>6417</v>
      </c>
      <c r="P136" s="75" t="s">
        <v>603</v>
      </c>
    </row>
    <row r="137" spans="1:16" s="70" customFormat="1">
      <c r="A137" s="70">
        <v>22000233</v>
      </c>
      <c r="B137" s="73" t="s">
        <v>144</v>
      </c>
      <c r="C137" s="73" t="s">
        <v>145</v>
      </c>
      <c r="D137" s="86">
        <v>1013.36</v>
      </c>
      <c r="E137" s="73" t="s">
        <v>1491</v>
      </c>
      <c r="F137" s="74">
        <v>44677</v>
      </c>
      <c r="G137" s="73" t="s">
        <v>328</v>
      </c>
      <c r="H137" s="73" t="s">
        <v>329</v>
      </c>
      <c r="I137" s="73" t="s">
        <v>10</v>
      </c>
      <c r="J137" s="70">
        <v>108769</v>
      </c>
      <c r="K137" s="73" t="s">
        <v>591</v>
      </c>
      <c r="L137" s="73" t="s">
        <v>592</v>
      </c>
      <c r="M137" s="73" t="s">
        <v>456</v>
      </c>
      <c r="N137" s="70">
        <v>6417</v>
      </c>
      <c r="P137" s="75" t="s">
        <v>604</v>
      </c>
    </row>
    <row r="138" spans="1:16" s="70" customFormat="1">
      <c r="A138" s="70">
        <v>22000234</v>
      </c>
      <c r="B138" s="73" t="s">
        <v>144</v>
      </c>
      <c r="C138" s="73" t="s">
        <v>145</v>
      </c>
      <c r="D138" s="86">
        <v>1886.08</v>
      </c>
      <c r="E138" s="73" t="s">
        <v>1491</v>
      </c>
      <c r="F138" s="74">
        <v>44677</v>
      </c>
      <c r="G138" s="73" t="s">
        <v>328</v>
      </c>
      <c r="H138" s="73" t="s">
        <v>329</v>
      </c>
      <c r="I138" s="73" t="s">
        <v>10</v>
      </c>
      <c r="J138" s="70">
        <v>108769</v>
      </c>
      <c r="K138" s="73" t="s">
        <v>595</v>
      </c>
      <c r="L138" s="73" t="s">
        <v>592</v>
      </c>
      <c r="M138" s="73" t="s">
        <v>456</v>
      </c>
      <c r="N138" s="70">
        <v>6417</v>
      </c>
      <c r="P138" s="75" t="s">
        <v>605</v>
      </c>
    </row>
    <row r="139" spans="1:16" s="70" customFormat="1">
      <c r="A139" s="70">
        <v>22000235</v>
      </c>
      <c r="B139" s="73" t="s">
        <v>144</v>
      </c>
      <c r="C139" s="73" t="s">
        <v>145</v>
      </c>
      <c r="D139" s="86">
        <v>2829.12</v>
      </c>
      <c r="E139" s="73" t="s">
        <v>1491</v>
      </c>
      <c r="F139" s="74">
        <v>44677</v>
      </c>
      <c r="G139" s="73" t="s">
        <v>328</v>
      </c>
      <c r="H139" s="73" t="s">
        <v>329</v>
      </c>
      <c r="I139" s="73" t="s">
        <v>10</v>
      </c>
      <c r="J139" s="70">
        <v>108769</v>
      </c>
      <c r="K139" s="73" t="s">
        <v>595</v>
      </c>
      <c r="L139" s="73" t="s">
        <v>592</v>
      </c>
      <c r="M139" s="73" t="s">
        <v>456</v>
      </c>
      <c r="N139" s="70">
        <v>6417</v>
      </c>
      <c r="P139" s="75" t="s">
        <v>606</v>
      </c>
    </row>
    <row r="140" spans="1:16" s="70" customFormat="1">
      <c r="A140" s="70">
        <v>22000236</v>
      </c>
      <c r="B140" s="73" t="s">
        <v>144</v>
      </c>
      <c r="C140" s="73" t="s">
        <v>145</v>
      </c>
      <c r="D140" s="86">
        <v>943.04</v>
      </c>
      <c r="E140" s="73" t="s">
        <v>1491</v>
      </c>
      <c r="F140" s="74">
        <v>44677</v>
      </c>
      <c r="G140" s="73" t="s">
        <v>328</v>
      </c>
      <c r="H140" s="73" t="s">
        <v>329</v>
      </c>
      <c r="I140" s="73" t="s">
        <v>10</v>
      </c>
      <c r="J140" s="70">
        <v>108769</v>
      </c>
      <c r="K140" s="73" t="s">
        <v>595</v>
      </c>
      <c r="L140" s="73" t="s">
        <v>592</v>
      </c>
      <c r="M140" s="73" t="s">
        <v>456</v>
      </c>
      <c r="N140" s="70">
        <v>6417</v>
      </c>
      <c r="P140" s="75" t="s">
        <v>607</v>
      </c>
    </row>
    <row r="141" spans="1:16" s="70" customFormat="1">
      <c r="A141" s="70">
        <v>22000237</v>
      </c>
      <c r="B141" s="73" t="s">
        <v>144</v>
      </c>
      <c r="C141" s="73" t="s">
        <v>145</v>
      </c>
      <c r="D141" s="86">
        <v>1886.08</v>
      </c>
      <c r="E141" s="73" t="s">
        <v>1491</v>
      </c>
      <c r="F141" s="74">
        <v>44677</v>
      </c>
      <c r="G141" s="73" t="s">
        <v>328</v>
      </c>
      <c r="H141" s="73" t="s">
        <v>329</v>
      </c>
      <c r="I141" s="73" t="s">
        <v>10</v>
      </c>
      <c r="J141" s="70">
        <v>108769</v>
      </c>
      <c r="K141" s="73" t="s">
        <v>595</v>
      </c>
      <c r="L141" s="73" t="s">
        <v>592</v>
      </c>
      <c r="M141" s="73" t="s">
        <v>456</v>
      </c>
      <c r="N141" s="70">
        <v>6417</v>
      </c>
      <c r="P141" s="75" t="s">
        <v>608</v>
      </c>
    </row>
    <row r="142" spans="1:16" s="70" customFormat="1">
      <c r="A142" s="70">
        <v>22000238</v>
      </c>
      <c r="B142" s="73" t="s">
        <v>144</v>
      </c>
      <c r="C142" s="73" t="s">
        <v>145</v>
      </c>
      <c r="D142" s="86">
        <v>1886.08</v>
      </c>
      <c r="E142" s="73" t="s">
        <v>1491</v>
      </c>
      <c r="F142" s="74">
        <v>44677</v>
      </c>
      <c r="G142" s="73" t="s">
        <v>328</v>
      </c>
      <c r="H142" s="73" t="s">
        <v>329</v>
      </c>
      <c r="I142" s="73" t="s">
        <v>10</v>
      </c>
      <c r="J142" s="70">
        <v>108769</v>
      </c>
      <c r="K142" s="73" t="s">
        <v>595</v>
      </c>
      <c r="L142" s="73" t="s">
        <v>592</v>
      </c>
      <c r="M142" s="73" t="s">
        <v>456</v>
      </c>
      <c r="N142" s="70">
        <v>6417</v>
      </c>
      <c r="P142" s="75" t="s">
        <v>609</v>
      </c>
    </row>
    <row r="143" spans="1:16" s="70" customFormat="1">
      <c r="A143" s="70">
        <v>22000239</v>
      </c>
      <c r="B143" s="73" t="s">
        <v>144</v>
      </c>
      <c r="C143" s="73" t="s">
        <v>145</v>
      </c>
      <c r="D143" s="86">
        <v>707.28</v>
      </c>
      <c r="E143" s="73" t="s">
        <v>1491</v>
      </c>
      <c r="F143" s="74">
        <v>44677</v>
      </c>
      <c r="G143" s="73" t="s">
        <v>328</v>
      </c>
      <c r="H143" s="73" t="s">
        <v>329</v>
      </c>
      <c r="I143" s="73" t="s">
        <v>10</v>
      </c>
      <c r="J143" s="70">
        <v>108769</v>
      </c>
      <c r="K143" s="73" t="s">
        <v>595</v>
      </c>
      <c r="L143" s="73" t="s">
        <v>592</v>
      </c>
      <c r="M143" s="73" t="s">
        <v>456</v>
      </c>
      <c r="N143" s="70">
        <v>6417</v>
      </c>
      <c r="P143" s="75" t="s">
        <v>610</v>
      </c>
    </row>
    <row r="144" spans="1:16" s="70" customFormat="1">
      <c r="A144" s="70">
        <v>22000240</v>
      </c>
      <c r="B144" s="73" t="s">
        <v>144</v>
      </c>
      <c r="C144" s="73" t="s">
        <v>145</v>
      </c>
      <c r="D144" s="86">
        <v>471.52</v>
      </c>
      <c r="E144" s="73" t="s">
        <v>1491</v>
      </c>
      <c r="F144" s="74">
        <v>44677</v>
      </c>
      <c r="G144" s="73" t="s">
        <v>328</v>
      </c>
      <c r="H144" s="73" t="s">
        <v>329</v>
      </c>
      <c r="I144" s="73" t="s">
        <v>10</v>
      </c>
      <c r="J144" s="70">
        <v>108769</v>
      </c>
      <c r="K144" s="73" t="s">
        <v>595</v>
      </c>
      <c r="L144" s="73" t="s">
        <v>592</v>
      </c>
      <c r="M144" s="73" t="s">
        <v>456</v>
      </c>
      <c r="N144" s="70">
        <v>6417</v>
      </c>
      <c r="P144" s="75" t="s">
        <v>611</v>
      </c>
    </row>
    <row r="145" spans="1:16" s="70" customFormat="1">
      <c r="A145" s="70">
        <v>22000241</v>
      </c>
      <c r="B145" s="73" t="s">
        <v>144</v>
      </c>
      <c r="C145" s="73" t="s">
        <v>145</v>
      </c>
      <c r="D145" s="86">
        <v>3772.16</v>
      </c>
      <c r="E145" s="73" t="s">
        <v>1491</v>
      </c>
      <c r="F145" s="74">
        <v>44677</v>
      </c>
      <c r="G145" s="73" t="s">
        <v>328</v>
      </c>
      <c r="H145" s="73" t="s">
        <v>329</v>
      </c>
      <c r="I145" s="73" t="s">
        <v>10</v>
      </c>
      <c r="J145" s="70">
        <v>108769</v>
      </c>
      <c r="K145" s="73" t="s">
        <v>595</v>
      </c>
      <c r="L145" s="73" t="s">
        <v>592</v>
      </c>
      <c r="M145" s="73" t="s">
        <v>456</v>
      </c>
      <c r="N145" s="70">
        <v>6417</v>
      </c>
      <c r="P145" s="75" t="s">
        <v>612</v>
      </c>
    </row>
    <row r="146" spans="1:16" s="70" customFormat="1">
      <c r="A146" s="70">
        <v>22000242</v>
      </c>
      <c r="B146" s="73" t="s">
        <v>144</v>
      </c>
      <c r="C146" s="73" t="s">
        <v>145</v>
      </c>
      <c r="D146" s="86">
        <v>1266.7</v>
      </c>
      <c r="E146" s="73" t="s">
        <v>1491</v>
      </c>
      <c r="F146" s="74">
        <v>44677</v>
      </c>
      <c r="G146" s="73" t="s">
        <v>328</v>
      </c>
      <c r="H146" s="73" t="s">
        <v>329</v>
      </c>
      <c r="I146" s="73" t="s">
        <v>10</v>
      </c>
      <c r="J146" s="70">
        <v>108769</v>
      </c>
      <c r="K146" s="73" t="s">
        <v>591</v>
      </c>
      <c r="L146" s="73" t="s">
        <v>592</v>
      </c>
      <c r="M146" s="73" t="s">
        <v>456</v>
      </c>
      <c r="N146" s="70">
        <v>6417</v>
      </c>
      <c r="P146" s="75" t="s">
        <v>613</v>
      </c>
    </row>
    <row r="147" spans="1:16" s="70" customFormat="1">
      <c r="A147" s="70">
        <v>22000243</v>
      </c>
      <c r="B147" s="73" t="s">
        <v>144</v>
      </c>
      <c r="C147" s="73" t="s">
        <v>145</v>
      </c>
      <c r="D147" s="86">
        <v>253.34</v>
      </c>
      <c r="E147" s="73" t="s">
        <v>1491</v>
      </c>
      <c r="F147" s="74">
        <v>44677</v>
      </c>
      <c r="G147" s="73" t="s">
        <v>328</v>
      </c>
      <c r="H147" s="73" t="s">
        <v>329</v>
      </c>
      <c r="I147" s="73" t="s">
        <v>10</v>
      </c>
      <c r="J147" s="70">
        <v>108769</v>
      </c>
      <c r="K147" s="73" t="s">
        <v>591</v>
      </c>
      <c r="L147" s="73" t="s">
        <v>592</v>
      </c>
      <c r="M147" s="73" t="s">
        <v>456</v>
      </c>
      <c r="N147" s="70">
        <v>6417</v>
      </c>
      <c r="P147" s="75" t="s">
        <v>614</v>
      </c>
    </row>
    <row r="148" spans="1:16" s="70" customFormat="1">
      <c r="A148" s="70">
        <v>22000244</v>
      </c>
      <c r="B148" s="73" t="s">
        <v>144</v>
      </c>
      <c r="C148" s="73" t="s">
        <v>145</v>
      </c>
      <c r="D148" s="86">
        <v>1013.36</v>
      </c>
      <c r="E148" s="73" t="s">
        <v>1491</v>
      </c>
      <c r="F148" s="74">
        <v>44677</v>
      </c>
      <c r="G148" s="73" t="s">
        <v>328</v>
      </c>
      <c r="H148" s="73" t="s">
        <v>329</v>
      </c>
      <c r="I148" s="73" t="s">
        <v>10</v>
      </c>
      <c r="J148" s="70">
        <v>108769</v>
      </c>
      <c r="K148" s="73" t="s">
        <v>591</v>
      </c>
      <c r="L148" s="73" t="s">
        <v>592</v>
      </c>
      <c r="M148" s="73" t="s">
        <v>456</v>
      </c>
      <c r="N148" s="70">
        <v>6417</v>
      </c>
      <c r="P148" s="75" t="s">
        <v>615</v>
      </c>
    </row>
    <row r="149" spans="1:16" s="70" customFormat="1">
      <c r="A149" s="70">
        <v>22000245</v>
      </c>
      <c r="B149" s="73" t="s">
        <v>144</v>
      </c>
      <c r="C149" s="73" t="s">
        <v>145</v>
      </c>
      <c r="D149" s="86">
        <v>994.96</v>
      </c>
      <c r="E149" s="73" t="s">
        <v>1491</v>
      </c>
      <c r="F149" s="74">
        <v>44677</v>
      </c>
      <c r="G149" s="73" t="s">
        <v>328</v>
      </c>
      <c r="H149" s="73" t="s">
        <v>329</v>
      </c>
      <c r="I149" s="73" t="s">
        <v>10</v>
      </c>
      <c r="J149" s="70">
        <v>108769</v>
      </c>
      <c r="K149" s="73" t="s">
        <v>591</v>
      </c>
      <c r="L149" s="73" t="s">
        <v>592</v>
      </c>
      <c r="M149" s="73" t="s">
        <v>456</v>
      </c>
      <c r="N149" s="70">
        <v>6417</v>
      </c>
      <c r="P149" s="75" t="s">
        <v>616</v>
      </c>
    </row>
    <row r="150" spans="1:16" s="70" customFormat="1">
      <c r="A150" s="70">
        <v>22000246</v>
      </c>
      <c r="B150" s="73" t="s">
        <v>144</v>
      </c>
      <c r="C150" s="73" t="s">
        <v>145</v>
      </c>
      <c r="D150" s="86">
        <v>1013.36</v>
      </c>
      <c r="E150" s="73" t="s">
        <v>1491</v>
      </c>
      <c r="F150" s="74">
        <v>44677</v>
      </c>
      <c r="G150" s="73" t="s">
        <v>328</v>
      </c>
      <c r="H150" s="73" t="s">
        <v>329</v>
      </c>
      <c r="I150" s="73" t="s">
        <v>10</v>
      </c>
      <c r="J150" s="70">
        <v>108769</v>
      </c>
      <c r="K150" s="73" t="s">
        <v>591</v>
      </c>
      <c r="L150" s="73" t="s">
        <v>592</v>
      </c>
      <c r="M150" s="73" t="s">
        <v>456</v>
      </c>
      <c r="N150" s="70">
        <v>6417</v>
      </c>
      <c r="P150" s="75" t="s">
        <v>617</v>
      </c>
    </row>
    <row r="151" spans="1:16" s="70" customFormat="1">
      <c r="A151" s="70">
        <v>22000247</v>
      </c>
      <c r="B151" s="73" t="s">
        <v>144</v>
      </c>
      <c r="C151" s="73" t="s">
        <v>145</v>
      </c>
      <c r="D151" s="86">
        <v>1989.92</v>
      </c>
      <c r="E151" s="73" t="s">
        <v>1491</v>
      </c>
      <c r="F151" s="74">
        <v>44677</v>
      </c>
      <c r="G151" s="73" t="s">
        <v>328</v>
      </c>
      <c r="H151" s="73" t="s">
        <v>329</v>
      </c>
      <c r="I151" s="73" t="s">
        <v>10</v>
      </c>
      <c r="J151" s="70">
        <v>108769</v>
      </c>
      <c r="K151" s="73" t="s">
        <v>591</v>
      </c>
      <c r="L151" s="73" t="s">
        <v>592</v>
      </c>
      <c r="M151" s="73" t="s">
        <v>456</v>
      </c>
      <c r="N151" s="70">
        <v>6417</v>
      </c>
      <c r="P151" s="75" t="s">
        <v>618</v>
      </c>
    </row>
    <row r="152" spans="1:16" s="70" customFormat="1">
      <c r="A152" s="70">
        <v>22000248</v>
      </c>
      <c r="B152" s="73" t="s">
        <v>144</v>
      </c>
      <c r="C152" s="73" t="s">
        <v>145</v>
      </c>
      <c r="D152" s="86">
        <v>1989.92</v>
      </c>
      <c r="E152" s="73" t="s">
        <v>1491</v>
      </c>
      <c r="F152" s="74">
        <v>44677</v>
      </c>
      <c r="G152" s="73" t="s">
        <v>328</v>
      </c>
      <c r="H152" s="73" t="s">
        <v>329</v>
      </c>
      <c r="I152" s="73" t="s">
        <v>10</v>
      </c>
      <c r="J152" s="70">
        <v>108769</v>
      </c>
      <c r="K152" s="73" t="s">
        <v>591</v>
      </c>
      <c r="L152" s="73" t="s">
        <v>592</v>
      </c>
      <c r="M152" s="73" t="s">
        <v>456</v>
      </c>
      <c r="N152" s="70">
        <v>6417</v>
      </c>
      <c r="P152" s="75" t="s">
        <v>619</v>
      </c>
    </row>
    <row r="153" spans="1:16" s="70" customFormat="1">
      <c r="A153" s="70">
        <v>22000249</v>
      </c>
      <c r="B153" s="73" t="s">
        <v>144</v>
      </c>
      <c r="C153" s="73" t="s">
        <v>145</v>
      </c>
      <c r="D153" s="86">
        <v>253.34</v>
      </c>
      <c r="E153" s="73" t="s">
        <v>1491</v>
      </c>
      <c r="F153" s="74">
        <v>44677</v>
      </c>
      <c r="G153" s="73" t="s">
        <v>328</v>
      </c>
      <c r="H153" s="73" t="s">
        <v>329</v>
      </c>
      <c r="I153" s="73" t="s">
        <v>10</v>
      </c>
      <c r="J153" s="70">
        <v>108769</v>
      </c>
      <c r="K153" s="73" t="s">
        <v>591</v>
      </c>
      <c r="L153" s="73" t="s">
        <v>592</v>
      </c>
      <c r="M153" s="73" t="s">
        <v>456</v>
      </c>
      <c r="N153" s="70">
        <v>6417</v>
      </c>
      <c r="P153" s="75" t="s">
        <v>620</v>
      </c>
    </row>
    <row r="154" spans="1:16" s="70" customFormat="1">
      <c r="A154" s="70">
        <v>22000250</v>
      </c>
      <c r="B154" s="73" t="s">
        <v>144</v>
      </c>
      <c r="C154" s="73" t="s">
        <v>145</v>
      </c>
      <c r="D154" s="86">
        <v>1393.37</v>
      </c>
      <c r="E154" s="73" t="s">
        <v>1491</v>
      </c>
      <c r="F154" s="74">
        <v>44677</v>
      </c>
      <c r="G154" s="73" t="s">
        <v>328</v>
      </c>
      <c r="H154" s="73" t="s">
        <v>329</v>
      </c>
      <c r="I154" s="73" t="s">
        <v>10</v>
      </c>
      <c r="J154" s="70">
        <v>108769</v>
      </c>
      <c r="K154" s="73" t="s">
        <v>591</v>
      </c>
      <c r="L154" s="73" t="s">
        <v>592</v>
      </c>
      <c r="M154" s="73" t="s">
        <v>456</v>
      </c>
      <c r="N154" s="70">
        <v>6417</v>
      </c>
      <c r="P154" s="75" t="s">
        <v>621</v>
      </c>
    </row>
    <row r="155" spans="1:16" s="70" customFormat="1">
      <c r="A155" s="70">
        <v>22000251</v>
      </c>
      <c r="B155" s="73" t="s">
        <v>144</v>
      </c>
      <c r="C155" s="73" t="s">
        <v>145</v>
      </c>
      <c r="D155" s="86">
        <v>1900.05</v>
      </c>
      <c r="E155" s="73" t="s">
        <v>1491</v>
      </c>
      <c r="F155" s="74">
        <v>44677</v>
      </c>
      <c r="G155" s="73" t="s">
        <v>328</v>
      </c>
      <c r="H155" s="73" t="s">
        <v>329</v>
      </c>
      <c r="I155" s="73" t="s">
        <v>10</v>
      </c>
      <c r="J155" s="70">
        <v>108769</v>
      </c>
      <c r="K155" s="73" t="s">
        <v>591</v>
      </c>
      <c r="L155" s="73" t="s">
        <v>592</v>
      </c>
      <c r="M155" s="73" t="s">
        <v>456</v>
      </c>
      <c r="N155" s="70">
        <v>6417</v>
      </c>
      <c r="P155" s="75" t="s">
        <v>622</v>
      </c>
    </row>
    <row r="156" spans="1:16" s="70" customFormat="1">
      <c r="A156" s="70">
        <v>22000252</v>
      </c>
      <c r="B156" s="73" t="s">
        <v>144</v>
      </c>
      <c r="C156" s="73" t="s">
        <v>145</v>
      </c>
      <c r="D156" s="86">
        <v>471.52</v>
      </c>
      <c r="E156" s="73" t="s">
        <v>1491</v>
      </c>
      <c r="F156" s="74">
        <v>44677</v>
      </c>
      <c r="G156" s="73" t="s">
        <v>328</v>
      </c>
      <c r="H156" s="73" t="s">
        <v>329</v>
      </c>
      <c r="I156" s="73" t="s">
        <v>10</v>
      </c>
      <c r="J156" s="70">
        <v>108769</v>
      </c>
      <c r="K156" s="73" t="s">
        <v>595</v>
      </c>
      <c r="L156" s="73" t="s">
        <v>592</v>
      </c>
      <c r="M156" s="73" t="s">
        <v>456</v>
      </c>
      <c r="N156" s="70">
        <v>6417</v>
      </c>
      <c r="P156" s="75" t="s">
        <v>623</v>
      </c>
    </row>
    <row r="157" spans="1:16" s="70" customFormat="1">
      <c r="A157" s="70">
        <v>22000253</v>
      </c>
      <c r="B157" s="73" t="s">
        <v>144</v>
      </c>
      <c r="C157" s="73" t="s">
        <v>145</v>
      </c>
      <c r="D157" s="86">
        <v>707.28</v>
      </c>
      <c r="E157" s="73" t="s">
        <v>1491</v>
      </c>
      <c r="F157" s="74">
        <v>44677</v>
      </c>
      <c r="G157" s="73" t="s">
        <v>328</v>
      </c>
      <c r="H157" s="73" t="s">
        <v>329</v>
      </c>
      <c r="I157" s="73" t="s">
        <v>10</v>
      </c>
      <c r="J157" s="70">
        <v>108769</v>
      </c>
      <c r="K157" s="73" t="s">
        <v>595</v>
      </c>
      <c r="L157" s="73" t="s">
        <v>592</v>
      </c>
      <c r="M157" s="73" t="s">
        <v>456</v>
      </c>
      <c r="N157" s="70">
        <v>6417</v>
      </c>
      <c r="P157" s="75" t="s">
        <v>624</v>
      </c>
    </row>
    <row r="158" spans="1:16" s="70" customFormat="1">
      <c r="A158" s="70">
        <v>22000254</v>
      </c>
      <c r="B158" s="73" t="s">
        <v>144</v>
      </c>
      <c r="C158" s="73" t="s">
        <v>145</v>
      </c>
      <c r="D158" s="86">
        <v>380.01</v>
      </c>
      <c r="E158" s="73" t="s">
        <v>1491</v>
      </c>
      <c r="F158" s="74">
        <v>44677</v>
      </c>
      <c r="G158" s="73" t="s">
        <v>328</v>
      </c>
      <c r="H158" s="73" t="s">
        <v>329</v>
      </c>
      <c r="I158" s="73" t="s">
        <v>10</v>
      </c>
      <c r="J158" s="70">
        <v>108769</v>
      </c>
      <c r="K158" s="73" t="s">
        <v>591</v>
      </c>
      <c r="L158" s="73" t="s">
        <v>592</v>
      </c>
      <c r="M158" s="73" t="s">
        <v>456</v>
      </c>
      <c r="N158" s="70">
        <v>6417</v>
      </c>
      <c r="P158" s="75" t="s">
        <v>625</v>
      </c>
    </row>
    <row r="159" spans="1:16" s="70" customFormat="1">
      <c r="A159" s="70">
        <v>22000255</v>
      </c>
      <c r="B159" s="73" t="s">
        <v>144</v>
      </c>
      <c r="C159" s="73" t="s">
        <v>145</v>
      </c>
      <c r="D159" s="86">
        <v>506.68</v>
      </c>
      <c r="E159" s="73" t="s">
        <v>1491</v>
      </c>
      <c r="F159" s="74">
        <v>44677</v>
      </c>
      <c r="G159" s="73" t="s">
        <v>328</v>
      </c>
      <c r="H159" s="73" t="s">
        <v>329</v>
      </c>
      <c r="I159" s="73" t="s">
        <v>10</v>
      </c>
      <c r="J159" s="70">
        <v>108769</v>
      </c>
      <c r="K159" s="73" t="s">
        <v>591</v>
      </c>
      <c r="L159" s="73" t="s">
        <v>592</v>
      </c>
      <c r="M159" s="73" t="s">
        <v>456</v>
      </c>
      <c r="N159" s="70">
        <v>6417</v>
      </c>
      <c r="P159" s="75" t="s">
        <v>626</v>
      </c>
    </row>
    <row r="160" spans="1:16" s="70" customFormat="1">
      <c r="A160" s="70">
        <v>22000256</v>
      </c>
      <c r="B160" s="73" t="s">
        <v>144</v>
      </c>
      <c r="C160" s="73" t="s">
        <v>145</v>
      </c>
      <c r="D160" s="86">
        <v>506.68</v>
      </c>
      <c r="E160" s="73" t="s">
        <v>1491</v>
      </c>
      <c r="F160" s="74">
        <v>44677</v>
      </c>
      <c r="G160" s="73" t="s">
        <v>328</v>
      </c>
      <c r="H160" s="73" t="s">
        <v>329</v>
      </c>
      <c r="I160" s="73" t="s">
        <v>10</v>
      </c>
      <c r="J160" s="70">
        <v>108769</v>
      </c>
      <c r="K160" s="73" t="s">
        <v>591</v>
      </c>
      <c r="L160" s="73" t="s">
        <v>592</v>
      </c>
      <c r="M160" s="73" t="s">
        <v>456</v>
      </c>
      <c r="N160" s="70">
        <v>6417</v>
      </c>
      <c r="P160" s="75" t="s">
        <v>627</v>
      </c>
    </row>
    <row r="161" spans="1:16" s="70" customFormat="1">
      <c r="A161" s="70">
        <v>22000036</v>
      </c>
      <c r="B161" s="73" t="s">
        <v>144</v>
      </c>
      <c r="C161" s="73" t="s">
        <v>145</v>
      </c>
      <c r="D161" s="86">
        <v>20005.52</v>
      </c>
      <c r="E161" s="73" t="s">
        <v>1491</v>
      </c>
      <c r="F161" s="74">
        <v>44679</v>
      </c>
      <c r="G161" s="73" t="s">
        <v>328</v>
      </c>
      <c r="H161" s="73" t="s">
        <v>329</v>
      </c>
      <c r="I161" s="73" t="s">
        <v>10</v>
      </c>
      <c r="J161" s="70">
        <v>1041209</v>
      </c>
      <c r="K161" s="73" t="s">
        <v>192</v>
      </c>
      <c r="L161" s="73" t="s">
        <v>191</v>
      </c>
      <c r="M161" s="73" t="s">
        <v>330</v>
      </c>
      <c r="N161" s="70">
        <v>6417</v>
      </c>
      <c r="P161" s="75" t="s">
        <v>628</v>
      </c>
    </row>
    <row r="162" spans="1:16" s="70" customFormat="1">
      <c r="A162" s="70">
        <v>22000036</v>
      </c>
      <c r="B162" s="73" t="s">
        <v>144</v>
      </c>
      <c r="C162" s="73" t="s">
        <v>145</v>
      </c>
      <c r="D162" s="86">
        <v>335.4</v>
      </c>
      <c r="E162" s="73" t="s">
        <v>1491</v>
      </c>
      <c r="F162" s="74">
        <v>44679</v>
      </c>
      <c r="G162" s="73" t="s">
        <v>328</v>
      </c>
      <c r="H162" s="73" t="s">
        <v>329</v>
      </c>
      <c r="I162" s="73" t="s">
        <v>10</v>
      </c>
      <c r="J162" s="70">
        <v>1041209</v>
      </c>
      <c r="K162" s="73" t="s">
        <v>192</v>
      </c>
      <c r="L162" s="73" t="s">
        <v>215</v>
      </c>
      <c r="M162" s="73" t="s">
        <v>330</v>
      </c>
      <c r="N162" s="70">
        <v>6417</v>
      </c>
      <c r="P162" s="75" t="s">
        <v>628</v>
      </c>
    </row>
    <row r="163" spans="1:16" s="70" customFormat="1">
      <c r="A163" s="70">
        <v>22000036</v>
      </c>
      <c r="B163" s="73" t="s">
        <v>144</v>
      </c>
      <c r="C163" s="73" t="s">
        <v>145</v>
      </c>
      <c r="D163" s="86">
        <v>-335.4</v>
      </c>
      <c r="E163" s="73" t="s">
        <v>1491</v>
      </c>
      <c r="F163" s="74">
        <v>44679</v>
      </c>
      <c r="G163" s="73" t="s">
        <v>328</v>
      </c>
      <c r="H163" s="73" t="s">
        <v>329</v>
      </c>
      <c r="I163" s="73" t="s">
        <v>10</v>
      </c>
      <c r="J163" s="70">
        <v>1041209</v>
      </c>
      <c r="K163" s="73" t="s">
        <v>192</v>
      </c>
      <c r="L163" s="73" t="s">
        <v>191</v>
      </c>
      <c r="M163" s="73" t="s">
        <v>330</v>
      </c>
      <c r="N163" s="70">
        <v>6417</v>
      </c>
      <c r="P163" s="75" t="s">
        <v>628</v>
      </c>
    </row>
    <row r="164" spans="1:16" s="70" customFormat="1">
      <c r="A164" s="70">
        <v>22000257</v>
      </c>
      <c r="B164" s="73" t="s">
        <v>144</v>
      </c>
      <c r="C164" s="73" t="s">
        <v>153</v>
      </c>
      <c r="D164" s="86">
        <v>10000</v>
      </c>
      <c r="E164" s="73" t="s">
        <v>1491</v>
      </c>
      <c r="F164" s="74">
        <v>44680</v>
      </c>
      <c r="G164" s="73" t="s">
        <v>328</v>
      </c>
      <c r="H164" s="73" t="s">
        <v>432</v>
      </c>
      <c r="I164" s="73" t="s">
        <v>433</v>
      </c>
      <c r="J164" s="70">
        <v>262517</v>
      </c>
      <c r="K164" s="73" t="s">
        <v>629</v>
      </c>
      <c r="L164" s="73" t="s">
        <v>429</v>
      </c>
      <c r="M164" s="73" t="s">
        <v>430</v>
      </c>
      <c r="N164" s="70">
        <v>6417</v>
      </c>
      <c r="P164" s="75" t="s">
        <v>630</v>
      </c>
    </row>
    <row r="165" spans="1:16" s="70" customFormat="1">
      <c r="A165" s="70">
        <v>22000258</v>
      </c>
      <c r="B165" s="73" t="s">
        <v>144</v>
      </c>
      <c r="C165" s="73" t="s">
        <v>145</v>
      </c>
      <c r="D165" s="86">
        <v>10000</v>
      </c>
      <c r="E165" s="73" t="s">
        <v>1491</v>
      </c>
      <c r="F165" s="74">
        <v>44680</v>
      </c>
      <c r="G165" s="73" t="s">
        <v>328</v>
      </c>
      <c r="H165" s="73" t="s">
        <v>329</v>
      </c>
      <c r="I165" s="73" t="s">
        <v>10</v>
      </c>
      <c r="J165" s="70">
        <v>1121563</v>
      </c>
      <c r="K165" s="73" t="s">
        <v>631</v>
      </c>
      <c r="L165" s="73" t="s">
        <v>632</v>
      </c>
      <c r="M165" s="73" t="s">
        <v>430</v>
      </c>
      <c r="N165" s="70">
        <v>6417</v>
      </c>
      <c r="P165" s="75" t="s">
        <v>633</v>
      </c>
    </row>
    <row r="166" spans="1:16" s="70" customFormat="1">
      <c r="A166" s="70">
        <v>22000259</v>
      </c>
      <c r="B166" s="73" t="s">
        <v>144</v>
      </c>
      <c r="C166" s="73" t="s">
        <v>145</v>
      </c>
      <c r="D166" s="86">
        <v>10000</v>
      </c>
      <c r="E166" s="73" t="s">
        <v>1491</v>
      </c>
      <c r="F166" s="74">
        <v>44680</v>
      </c>
      <c r="G166" s="73" t="s">
        <v>328</v>
      </c>
      <c r="H166" s="73" t="s">
        <v>329</v>
      </c>
      <c r="I166" s="73" t="s">
        <v>10</v>
      </c>
      <c r="J166" s="70">
        <v>139778</v>
      </c>
      <c r="K166" s="73" t="s">
        <v>634</v>
      </c>
      <c r="L166" s="73" t="s">
        <v>635</v>
      </c>
      <c r="M166" s="73" t="s">
        <v>430</v>
      </c>
      <c r="N166" s="70">
        <v>6417</v>
      </c>
      <c r="P166" s="75" t="s">
        <v>636</v>
      </c>
    </row>
    <row r="167" spans="1:16" s="70" customFormat="1">
      <c r="A167" s="70">
        <v>22000260</v>
      </c>
      <c r="B167" s="73" t="s">
        <v>144</v>
      </c>
      <c r="C167" s="73" t="s">
        <v>145</v>
      </c>
      <c r="D167" s="86">
        <v>10000</v>
      </c>
      <c r="E167" s="73" t="s">
        <v>1491</v>
      </c>
      <c r="F167" s="74">
        <v>44680</v>
      </c>
      <c r="G167" s="73" t="s">
        <v>328</v>
      </c>
      <c r="H167" s="73" t="s">
        <v>329</v>
      </c>
      <c r="I167" s="73" t="s">
        <v>10</v>
      </c>
      <c r="J167" s="70">
        <v>453165</v>
      </c>
      <c r="K167" s="73" t="s">
        <v>637</v>
      </c>
      <c r="L167" s="73" t="s">
        <v>638</v>
      </c>
      <c r="M167" s="73" t="s">
        <v>430</v>
      </c>
      <c r="N167" s="70">
        <v>6417</v>
      </c>
      <c r="P167" s="75" t="s">
        <v>633</v>
      </c>
    </row>
    <row r="168" spans="1:16" s="70" customFormat="1">
      <c r="A168" s="70">
        <v>22000263</v>
      </c>
      <c r="B168" s="73" t="s">
        <v>144</v>
      </c>
      <c r="C168" s="73" t="s">
        <v>145</v>
      </c>
      <c r="D168" s="86">
        <v>10000</v>
      </c>
      <c r="E168" s="73" t="s">
        <v>1491</v>
      </c>
      <c r="F168" s="74">
        <v>44680</v>
      </c>
      <c r="G168" s="73" t="s">
        <v>328</v>
      </c>
      <c r="H168" s="73" t="s">
        <v>329</v>
      </c>
      <c r="I168" s="73" t="s">
        <v>10</v>
      </c>
      <c r="J168" s="70">
        <v>251374</v>
      </c>
      <c r="K168" s="73" t="s">
        <v>639</v>
      </c>
      <c r="L168" s="73" t="s">
        <v>640</v>
      </c>
      <c r="M168" s="73" t="s">
        <v>430</v>
      </c>
      <c r="N168" s="70">
        <v>6417</v>
      </c>
      <c r="P168" s="75" t="s">
        <v>630</v>
      </c>
    </row>
    <row r="169" spans="1:16" s="70" customFormat="1">
      <c r="A169" s="70">
        <v>22000265</v>
      </c>
      <c r="B169" s="73" t="s">
        <v>144</v>
      </c>
      <c r="C169" s="73" t="s">
        <v>145</v>
      </c>
      <c r="D169" s="86">
        <v>10000</v>
      </c>
      <c r="E169" s="73" t="s">
        <v>1491</v>
      </c>
      <c r="F169" s="74">
        <v>44680</v>
      </c>
      <c r="G169" s="73" t="s">
        <v>328</v>
      </c>
      <c r="H169" s="73" t="s">
        <v>329</v>
      </c>
      <c r="I169" s="73" t="s">
        <v>10</v>
      </c>
      <c r="J169" s="70">
        <v>424511</v>
      </c>
      <c r="K169" s="73" t="s">
        <v>641</v>
      </c>
      <c r="L169" s="73" t="s">
        <v>642</v>
      </c>
      <c r="M169" s="73" t="s">
        <v>430</v>
      </c>
      <c r="N169" s="70">
        <v>6417</v>
      </c>
      <c r="P169" s="75" t="s">
        <v>633</v>
      </c>
    </row>
    <row r="170" spans="1:16" s="70" customFormat="1">
      <c r="A170" s="70">
        <v>22000266</v>
      </c>
      <c r="B170" s="73" t="s">
        <v>144</v>
      </c>
      <c r="C170" s="73" t="s">
        <v>145</v>
      </c>
      <c r="D170" s="86">
        <v>10000</v>
      </c>
      <c r="E170" s="73" t="s">
        <v>1491</v>
      </c>
      <c r="F170" s="74">
        <v>44680</v>
      </c>
      <c r="G170" s="73" t="s">
        <v>328</v>
      </c>
      <c r="H170" s="73" t="s">
        <v>329</v>
      </c>
      <c r="I170" s="73" t="s">
        <v>10</v>
      </c>
      <c r="J170" s="70">
        <v>547578</v>
      </c>
      <c r="K170" s="73" t="s">
        <v>643</v>
      </c>
      <c r="L170" s="73" t="s">
        <v>644</v>
      </c>
      <c r="M170" s="73" t="s">
        <v>430</v>
      </c>
      <c r="N170" s="70">
        <v>6417</v>
      </c>
      <c r="P170" s="75" t="s">
        <v>630</v>
      </c>
    </row>
    <row r="171" spans="1:16" s="70" customFormat="1">
      <c r="A171" s="70">
        <v>22000267</v>
      </c>
      <c r="B171" s="73" t="s">
        <v>144</v>
      </c>
      <c r="C171" s="73" t="s">
        <v>145</v>
      </c>
      <c r="D171" s="86">
        <v>10000</v>
      </c>
      <c r="E171" s="73" t="s">
        <v>1491</v>
      </c>
      <c r="F171" s="74">
        <v>44680</v>
      </c>
      <c r="G171" s="73" t="s">
        <v>328</v>
      </c>
      <c r="H171" s="73" t="s">
        <v>329</v>
      </c>
      <c r="I171" s="73" t="s">
        <v>10</v>
      </c>
      <c r="J171" s="70">
        <v>298067</v>
      </c>
      <c r="K171" s="73" t="s">
        <v>645</v>
      </c>
      <c r="L171" s="73" t="s">
        <v>646</v>
      </c>
      <c r="M171" s="73" t="s">
        <v>430</v>
      </c>
      <c r="N171" s="70">
        <v>6417</v>
      </c>
      <c r="P171" s="75" t="s">
        <v>630</v>
      </c>
    </row>
    <row r="172" spans="1:16" s="70" customFormat="1">
      <c r="A172" s="70">
        <v>22000268</v>
      </c>
      <c r="B172" s="73" t="s">
        <v>144</v>
      </c>
      <c r="C172" s="73" t="s">
        <v>145</v>
      </c>
      <c r="D172" s="86">
        <v>10000</v>
      </c>
      <c r="E172" s="73" t="s">
        <v>1491</v>
      </c>
      <c r="F172" s="74">
        <v>44680</v>
      </c>
      <c r="G172" s="73" t="s">
        <v>328</v>
      </c>
      <c r="H172" s="73" t="s">
        <v>329</v>
      </c>
      <c r="I172" s="73" t="s">
        <v>10</v>
      </c>
      <c r="J172" s="70">
        <v>498914</v>
      </c>
      <c r="K172" s="73" t="s">
        <v>647</v>
      </c>
      <c r="L172" s="73" t="s">
        <v>648</v>
      </c>
      <c r="M172" s="73" t="s">
        <v>430</v>
      </c>
      <c r="N172" s="70">
        <v>6417</v>
      </c>
      <c r="P172" s="75" t="s">
        <v>633</v>
      </c>
    </row>
    <row r="173" spans="1:16" s="70" customFormat="1">
      <c r="A173" s="70">
        <v>22000269</v>
      </c>
      <c r="B173" s="73" t="s">
        <v>144</v>
      </c>
      <c r="C173" s="73" t="s">
        <v>145</v>
      </c>
      <c r="D173" s="86">
        <v>10000</v>
      </c>
      <c r="E173" s="73" t="s">
        <v>1491</v>
      </c>
      <c r="F173" s="74">
        <v>44680</v>
      </c>
      <c r="G173" s="73" t="s">
        <v>328</v>
      </c>
      <c r="H173" s="73" t="s">
        <v>329</v>
      </c>
      <c r="I173" s="73" t="s">
        <v>10</v>
      </c>
      <c r="J173" s="70">
        <v>499268</v>
      </c>
      <c r="K173" s="73" t="s">
        <v>649</v>
      </c>
      <c r="L173" s="73" t="s">
        <v>650</v>
      </c>
      <c r="M173" s="73" t="s">
        <v>430</v>
      </c>
      <c r="N173" s="70">
        <v>6417</v>
      </c>
      <c r="P173" s="75" t="s">
        <v>633</v>
      </c>
    </row>
    <row r="174" spans="1:16" s="70" customFormat="1">
      <c r="A174" s="70">
        <v>22000270</v>
      </c>
      <c r="B174" s="73" t="s">
        <v>144</v>
      </c>
      <c r="C174" s="73" t="s">
        <v>145</v>
      </c>
      <c r="D174" s="86">
        <v>10000</v>
      </c>
      <c r="E174" s="73" t="s">
        <v>1491</v>
      </c>
      <c r="F174" s="74">
        <v>44680</v>
      </c>
      <c r="G174" s="73" t="s">
        <v>328</v>
      </c>
      <c r="H174" s="73" t="s">
        <v>329</v>
      </c>
      <c r="I174" s="73" t="s">
        <v>10</v>
      </c>
      <c r="J174" s="70">
        <v>877698</v>
      </c>
      <c r="K174" s="73" t="s">
        <v>651</v>
      </c>
      <c r="L174" s="73" t="s">
        <v>652</v>
      </c>
      <c r="M174" s="73" t="s">
        <v>430</v>
      </c>
      <c r="N174" s="70">
        <v>6417</v>
      </c>
      <c r="P174" s="75" t="s">
        <v>633</v>
      </c>
    </row>
    <row r="175" spans="1:16" s="70" customFormat="1">
      <c r="A175" s="70">
        <v>22000272</v>
      </c>
      <c r="B175" s="73" t="s">
        <v>144</v>
      </c>
      <c r="C175" s="73" t="s">
        <v>145</v>
      </c>
      <c r="D175" s="86">
        <v>54774</v>
      </c>
      <c r="E175" s="73" t="s">
        <v>1491</v>
      </c>
      <c r="F175" s="74">
        <v>44683</v>
      </c>
      <c r="G175" s="73" t="s">
        <v>328</v>
      </c>
      <c r="H175" s="73" t="s">
        <v>329</v>
      </c>
      <c r="I175" s="73" t="s">
        <v>10</v>
      </c>
      <c r="J175" s="70">
        <v>4966</v>
      </c>
      <c r="K175" s="73" t="s">
        <v>584</v>
      </c>
      <c r="L175" s="73" t="s">
        <v>146</v>
      </c>
      <c r="M175" s="73" t="s">
        <v>376</v>
      </c>
      <c r="N175" s="70">
        <v>6417</v>
      </c>
      <c r="P175" s="75" t="s">
        <v>1334</v>
      </c>
    </row>
    <row r="176" spans="1:16" s="70" customFormat="1">
      <c r="A176" s="70">
        <v>22000271</v>
      </c>
      <c r="B176" s="73" t="s">
        <v>144</v>
      </c>
      <c r="C176" s="73" t="s">
        <v>145</v>
      </c>
      <c r="D176" s="86">
        <v>253.34</v>
      </c>
      <c r="E176" s="73" t="s">
        <v>1491</v>
      </c>
      <c r="F176" s="74">
        <v>44686</v>
      </c>
      <c r="G176" s="73" t="s">
        <v>328</v>
      </c>
      <c r="H176" s="73" t="s">
        <v>329</v>
      </c>
      <c r="I176" s="73" t="s">
        <v>10</v>
      </c>
      <c r="J176" s="70">
        <v>108769</v>
      </c>
      <c r="K176" s="73" t="s">
        <v>591</v>
      </c>
      <c r="L176" s="73" t="s">
        <v>592</v>
      </c>
      <c r="M176" s="73" t="s">
        <v>456</v>
      </c>
      <c r="N176" s="70">
        <v>6417</v>
      </c>
      <c r="P176" s="75" t="s">
        <v>1335</v>
      </c>
    </row>
    <row r="177" spans="1:16" s="70" customFormat="1">
      <c r="A177" s="70">
        <v>22000275</v>
      </c>
      <c r="B177" s="73" t="s">
        <v>144</v>
      </c>
      <c r="C177" s="73" t="s">
        <v>145</v>
      </c>
      <c r="D177" s="86">
        <v>1013.36</v>
      </c>
      <c r="E177" s="73" t="s">
        <v>1491</v>
      </c>
      <c r="F177" s="74">
        <v>44692</v>
      </c>
      <c r="G177" s="73" t="s">
        <v>328</v>
      </c>
      <c r="H177" s="73" t="s">
        <v>329</v>
      </c>
      <c r="I177" s="73" t="s">
        <v>10</v>
      </c>
      <c r="J177" s="70">
        <v>108769</v>
      </c>
      <c r="K177" s="73" t="s">
        <v>591</v>
      </c>
      <c r="L177" s="73" t="s">
        <v>592</v>
      </c>
      <c r="M177" s="73" t="s">
        <v>456</v>
      </c>
      <c r="N177" s="70">
        <v>6417</v>
      </c>
      <c r="P177" s="75" t="s">
        <v>655</v>
      </c>
    </row>
    <row r="178" spans="1:16" s="70" customFormat="1">
      <c r="A178" s="70">
        <v>22000276</v>
      </c>
      <c r="B178" s="73" t="s">
        <v>144</v>
      </c>
      <c r="C178" s="73" t="s">
        <v>145</v>
      </c>
      <c r="D178" s="86">
        <v>380.01</v>
      </c>
      <c r="E178" s="73" t="s">
        <v>1491</v>
      </c>
      <c r="F178" s="74">
        <v>44692</v>
      </c>
      <c r="G178" s="73" t="s">
        <v>328</v>
      </c>
      <c r="H178" s="73" t="s">
        <v>329</v>
      </c>
      <c r="I178" s="73" t="s">
        <v>10</v>
      </c>
      <c r="J178" s="70">
        <v>108769</v>
      </c>
      <c r="K178" s="73" t="s">
        <v>591</v>
      </c>
      <c r="L178" s="73" t="s">
        <v>592</v>
      </c>
      <c r="M178" s="73" t="s">
        <v>456</v>
      </c>
      <c r="N178" s="70">
        <v>6417</v>
      </c>
      <c r="P178" s="75" t="s">
        <v>656</v>
      </c>
    </row>
    <row r="179" spans="1:16" s="70" customFormat="1">
      <c r="A179" s="70">
        <v>22000277</v>
      </c>
      <c r="B179" s="73" t="s">
        <v>144</v>
      </c>
      <c r="C179" s="73" t="s">
        <v>145</v>
      </c>
      <c r="D179" s="86">
        <v>3000</v>
      </c>
      <c r="E179" s="73" t="s">
        <v>1491</v>
      </c>
      <c r="F179" s="74">
        <v>44693</v>
      </c>
      <c r="G179" s="73" t="s">
        <v>328</v>
      </c>
      <c r="H179" s="73" t="s">
        <v>329</v>
      </c>
      <c r="I179" s="73" t="s">
        <v>10</v>
      </c>
      <c r="J179" s="70">
        <v>1343943</v>
      </c>
      <c r="K179" s="73" t="s">
        <v>657</v>
      </c>
      <c r="L179" s="73" t="s">
        <v>658</v>
      </c>
      <c r="M179" s="73" t="s">
        <v>419</v>
      </c>
      <c r="N179" s="70">
        <v>6417</v>
      </c>
      <c r="P179" s="75" t="s">
        <v>659</v>
      </c>
    </row>
    <row r="180" spans="1:16" s="70" customFormat="1">
      <c r="A180" s="70">
        <v>22000037</v>
      </c>
      <c r="B180" s="73" t="s">
        <v>144</v>
      </c>
      <c r="C180" s="73" t="s">
        <v>145</v>
      </c>
      <c r="D180" s="86">
        <v>38296.379999999997</v>
      </c>
      <c r="E180" s="73" t="s">
        <v>1491</v>
      </c>
      <c r="F180" s="74">
        <v>44694</v>
      </c>
      <c r="G180" s="73" t="s">
        <v>328</v>
      </c>
      <c r="H180" s="73" t="s">
        <v>329</v>
      </c>
      <c r="I180" s="73" t="s">
        <v>10</v>
      </c>
      <c r="J180" s="70">
        <v>118772</v>
      </c>
      <c r="K180" s="73" t="s">
        <v>221</v>
      </c>
      <c r="L180" s="73" t="s">
        <v>147</v>
      </c>
      <c r="M180" s="73" t="s">
        <v>1493</v>
      </c>
      <c r="N180" s="70">
        <v>6417</v>
      </c>
      <c r="P180" s="75" t="s">
        <v>660</v>
      </c>
    </row>
    <row r="181" spans="1:16" s="70" customFormat="1">
      <c r="A181" s="70">
        <v>22000037</v>
      </c>
      <c r="B181" s="73" t="s">
        <v>144</v>
      </c>
      <c r="C181" s="73" t="s">
        <v>145</v>
      </c>
      <c r="D181" s="86">
        <v>382.96</v>
      </c>
      <c r="E181" s="73" t="s">
        <v>1491</v>
      </c>
      <c r="F181" s="74">
        <v>44694</v>
      </c>
      <c r="G181" s="73" t="s">
        <v>328</v>
      </c>
      <c r="H181" s="73" t="s">
        <v>329</v>
      </c>
      <c r="I181" s="73" t="s">
        <v>10</v>
      </c>
      <c r="J181" s="70">
        <v>118772</v>
      </c>
      <c r="K181" s="73" t="s">
        <v>221</v>
      </c>
      <c r="L181" s="73" t="s">
        <v>150</v>
      </c>
      <c r="M181" s="73" t="s">
        <v>1493</v>
      </c>
      <c r="N181" s="70">
        <v>6417</v>
      </c>
      <c r="P181" s="75" t="s">
        <v>660</v>
      </c>
    </row>
    <row r="182" spans="1:16" s="70" customFormat="1">
      <c r="A182" s="70">
        <v>22000037</v>
      </c>
      <c r="B182" s="73" t="s">
        <v>144</v>
      </c>
      <c r="C182" s="73" t="s">
        <v>145</v>
      </c>
      <c r="D182" s="86">
        <v>-382.96</v>
      </c>
      <c r="E182" s="73" t="s">
        <v>1491</v>
      </c>
      <c r="F182" s="74">
        <v>44694</v>
      </c>
      <c r="G182" s="73" t="s">
        <v>328</v>
      </c>
      <c r="H182" s="73" t="s">
        <v>329</v>
      </c>
      <c r="I182" s="73" t="s">
        <v>10</v>
      </c>
      <c r="J182" s="70">
        <v>118772</v>
      </c>
      <c r="K182" s="73" t="s">
        <v>221</v>
      </c>
      <c r="L182" s="73" t="s">
        <v>147</v>
      </c>
      <c r="M182" s="73" t="s">
        <v>1493</v>
      </c>
      <c r="N182" s="70">
        <v>6417</v>
      </c>
      <c r="P182" s="75" t="s">
        <v>660</v>
      </c>
    </row>
    <row r="183" spans="1:16" s="70" customFormat="1">
      <c r="A183" s="70">
        <v>22000038</v>
      </c>
      <c r="B183" s="73" t="s">
        <v>144</v>
      </c>
      <c r="C183" s="73" t="s">
        <v>145</v>
      </c>
      <c r="D183" s="86">
        <v>74711.64</v>
      </c>
      <c r="E183" s="73" t="s">
        <v>1491</v>
      </c>
      <c r="F183" s="74">
        <v>44694</v>
      </c>
      <c r="G183" s="73" t="s">
        <v>328</v>
      </c>
      <c r="H183" s="73" t="s">
        <v>329</v>
      </c>
      <c r="I183" s="73" t="s">
        <v>10</v>
      </c>
      <c r="J183" s="70">
        <v>118772</v>
      </c>
      <c r="K183" s="73" t="s">
        <v>661</v>
      </c>
      <c r="L183" s="73" t="s">
        <v>147</v>
      </c>
      <c r="M183" s="73" t="s">
        <v>1493</v>
      </c>
      <c r="N183" s="70">
        <v>6417</v>
      </c>
      <c r="P183" s="75" t="s">
        <v>660</v>
      </c>
    </row>
    <row r="184" spans="1:16" s="70" customFormat="1">
      <c r="A184" s="70">
        <v>22000038</v>
      </c>
      <c r="B184" s="73" t="s">
        <v>144</v>
      </c>
      <c r="C184" s="73" t="s">
        <v>145</v>
      </c>
      <c r="D184" s="86">
        <v>747.12</v>
      </c>
      <c r="E184" s="73" t="s">
        <v>1491</v>
      </c>
      <c r="F184" s="74">
        <v>44694</v>
      </c>
      <c r="G184" s="73" t="s">
        <v>328</v>
      </c>
      <c r="H184" s="73" t="s">
        <v>329</v>
      </c>
      <c r="I184" s="73" t="s">
        <v>10</v>
      </c>
      <c r="J184" s="70">
        <v>118772</v>
      </c>
      <c r="K184" s="73" t="s">
        <v>661</v>
      </c>
      <c r="L184" s="73" t="s">
        <v>150</v>
      </c>
      <c r="M184" s="73" t="s">
        <v>1493</v>
      </c>
      <c r="N184" s="70">
        <v>6417</v>
      </c>
      <c r="P184" s="75" t="s">
        <v>660</v>
      </c>
    </row>
    <row r="185" spans="1:16" s="70" customFormat="1">
      <c r="A185" s="70">
        <v>22000038</v>
      </c>
      <c r="B185" s="73" t="s">
        <v>144</v>
      </c>
      <c r="C185" s="73" t="s">
        <v>145</v>
      </c>
      <c r="D185" s="86">
        <v>-747.12</v>
      </c>
      <c r="E185" s="73" t="s">
        <v>1491</v>
      </c>
      <c r="F185" s="74">
        <v>44694</v>
      </c>
      <c r="G185" s="73" t="s">
        <v>328</v>
      </c>
      <c r="H185" s="73" t="s">
        <v>329</v>
      </c>
      <c r="I185" s="73" t="s">
        <v>10</v>
      </c>
      <c r="J185" s="70">
        <v>118772</v>
      </c>
      <c r="K185" s="73" t="s">
        <v>661</v>
      </c>
      <c r="L185" s="73" t="s">
        <v>147</v>
      </c>
      <c r="M185" s="73" t="s">
        <v>1493</v>
      </c>
      <c r="N185" s="70">
        <v>6417</v>
      </c>
      <c r="P185" s="75" t="s">
        <v>660</v>
      </c>
    </row>
    <row r="186" spans="1:16" s="70" customFormat="1">
      <c r="A186" s="70">
        <v>22000039</v>
      </c>
      <c r="B186" s="73" t="s">
        <v>144</v>
      </c>
      <c r="C186" s="73" t="s">
        <v>145</v>
      </c>
      <c r="D186" s="86">
        <v>10770.88</v>
      </c>
      <c r="E186" s="73" t="s">
        <v>1491</v>
      </c>
      <c r="F186" s="74">
        <v>44694</v>
      </c>
      <c r="G186" s="73" t="s">
        <v>328</v>
      </c>
      <c r="H186" s="73" t="s">
        <v>329</v>
      </c>
      <c r="I186" s="73" t="s">
        <v>10</v>
      </c>
      <c r="J186" s="70">
        <v>118772</v>
      </c>
      <c r="K186" s="73" t="s">
        <v>662</v>
      </c>
      <c r="L186" s="73" t="s">
        <v>147</v>
      </c>
      <c r="M186" s="73" t="s">
        <v>1493</v>
      </c>
      <c r="N186" s="70">
        <v>6417</v>
      </c>
      <c r="P186" s="75" t="s">
        <v>660</v>
      </c>
    </row>
    <row r="187" spans="1:16" s="70" customFormat="1">
      <c r="A187" s="70">
        <v>22000039</v>
      </c>
      <c r="B187" s="73" t="s">
        <v>144</v>
      </c>
      <c r="C187" s="73" t="s">
        <v>145</v>
      </c>
      <c r="D187" s="86">
        <v>107.71</v>
      </c>
      <c r="E187" s="73" t="s">
        <v>1491</v>
      </c>
      <c r="F187" s="74">
        <v>44694</v>
      </c>
      <c r="G187" s="73" t="s">
        <v>328</v>
      </c>
      <c r="H187" s="73" t="s">
        <v>329</v>
      </c>
      <c r="I187" s="73" t="s">
        <v>10</v>
      </c>
      <c r="J187" s="70">
        <v>118772</v>
      </c>
      <c r="K187" s="73" t="s">
        <v>662</v>
      </c>
      <c r="L187" s="73" t="s">
        <v>150</v>
      </c>
      <c r="M187" s="73" t="s">
        <v>1493</v>
      </c>
      <c r="N187" s="70">
        <v>6417</v>
      </c>
      <c r="P187" s="75" t="s">
        <v>660</v>
      </c>
    </row>
    <row r="188" spans="1:16" s="70" customFormat="1">
      <c r="A188" s="70">
        <v>22000039</v>
      </c>
      <c r="B188" s="73" t="s">
        <v>144</v>
      </c>
      <c r="C188" s="73" t="s">
        <v>145</v>
      </c>
      <c r="D188" s="86">
        <v>-107.71</v>
      </c>
      <c r="E188" s="73" t="s">
        <v>1491</v>
      </c>
      <c r="F188" s="74">
        <v>44694</v>
      </c>
      <c r="G188" s="73" t="s">
        <v>328</v>
      </c>
      <c r="H188" s="73" t="s">
        <v>329</v>
      </c>
      <c r="I188" s="73" t="s">
        <v>10</v>
      </c>
      <c r="J188" s="70">
        <v>118772</v>
      </c>
      <c r="K188" s="73" t="s">
        <v>662</v>
      </c>
      <c r="L188" s="73" t="s">
        <v>147</v>
      </c>
      <c r="M188" s="73" t="s">
        <v>1493</v>
      </c>
      <c r="N188" s="70">
        <v>6417</v>
      </c>
      <c r="P188" s="75" t="s">
        <v>660</v>
      </c>
    </row>
    <row r="189" spans="1:16" s="70" customFormat="1">
      <c r="A189" s="70">
        <v>22000040</v>
      </c>
      <c r="B189" s="73" t="s">
        <v>144</v>
      </c>
      <c r="C189" s="73" t="s">
        <v>145</v>
      </c>
      <c r="D189" s="86">
        <v>53199.22</v>
      </c>
      <c r="E189" s="73" t="s">
        <v>1491</v>
      </c>
      <c r="F189" s="74">
        <v>44697</v>
      </c>
      <c r="G189" s="73" t="s">
        <v>328</v>
      </c>
      <c r="H189" s="73" t="s">
        <v>329</v>
      </c>
      <c r="I189" s="73" t="s">
        <v>10</v>
      </c>
      <c r="J189" s="70">
        <v>932061</v>
      </c>
      <c r="K189" s="73" t="s">
        <v>154</v>
      </c>
      <c r="L189" s="73" t="s">
        <v>155</v>
      </c>
      <c r="M189" s="73" t="s">
        <v>1493</v>
      </c>
      <c r="N189" s="70">
        <v>6417</v>
      </c>
      <c r="P189" s="75" t="s">
        <v>663</v>
      </c>
    </row>
    <row r="190" spans="1:16" s="70" customFormat="1">
      <c r="A190" s="70">
        <v>22000040</v>
      </c>
      <c r="B190" s="73" t="s">
        <v>144</v>
      </c>
      <c r="C190" s="73" t="s">
        <v>145</v>
      </c>
      <c r="D190" s="86">
        <v>1063.98</v>
      </c>
      <c r="E190" s="73" t="s">
        <v>1491</v>
      </c>
      <c r="F190" s="74">
        <v>44697</v>
      </c>
      <c r="G190" s="73" t="s">
        <v>328</v>
      </c>
      <c r="H190" s="73" t="s">
        <v>329</v>
      </c>
      <c r="I190" s="73" t="s">
        <v>10</v>
      </c>
      <c r="J190" s="70">
        <v>932061</v>
      </c>
      <c r="K190" s="73" t="s">
        <v>154</v>
      </c>
      <c r="L190" s="73" t="s">
        <v>156</v>
      </c>
      <c r="M190" s="73" t="s">
        <v>1493</v>
      </c>
      <c r="N190" s="70">
        <v>6417</v>
      </c>
      <c r="P190" s="75" t="s">
        <v>663</v>
      </c>
    </row>
    <row r="191" spans="1:16" s="70" customFormat="1">
      <c r="A191" s="70">
        <v>22000040</v>
      </c>
      <c r="B191" s="73" t="s">
        <v>144</v>
      </c>
      <c r="C191" s="73" t="s">
        <v>145</v>
      </c>
      <c r="D191" s="86">
        <v>-1063.98</v>
      </c>
      <c r="E191" s="73" t="s">
        <v>1491</v>
      </c>
      <c r="F191" s="74">
        <v>44697</v>
      </c>
      <c r="G191" s="73" t="s">
        <v>328</v>
      </c>
      <c r="H191" s="73" t="s">
        <v>329</v>
      </c>
      <c r="I191" s="73" t="s">
        <v>10</v>
      </c>
      <c r="J191" s="70">
        <v>932061</v>
      </c>
      <c r="K191" s="73" t="s">
        <v>154</v>
      </c>
      <c r="L191" s="73" t="s">
        <v>155</v>
      </c>
      <c r="M191" s="73" t="s">
        <v>1493</v>
      </c>
      <c r="N191" s="70">
        <v>6417</v>
      </c>
      <c r="P191" s="75" t="s">
        <v>663</v>
      </c>
    </row>
    <row r="192" spans="1:16" s="70" customFormat="1">
      <c r="A192" s="70">
        <v>22000041</v>
      </c>
      <c r="B192" s="73" t="s">
        <v>144</v>
      </c>
      <c r="C192" s="73" t="s">
        <v>145</v>
      </c>
      <c r="D192" s="86">
        <v>110661.23</v>
      </c>
      <c r="E192" s="73" t="s">
        <v>1491</v>
      </c>
      <c r="F192" s="74">
        <v>44698</v>
      </c>
      <c r="G192" s="73" t="s">
        <v>328</v>
      </c>
      <c r="H192" s="73" t="s">
        <v>329</v>
      </c>
      <c r="I192" s="73" t="s">
        <v>10</v>
      </c>
      <c r="J192" s="70">
        <v>108096</v>
      </c>
      <c r="K192" s="73" t="s">
        <v>194</v>
      </c>
      <c r="L192" s="73" t="s">
        <v>148</v>
      </c>
      <c r="M192" s="73" t="s">
        <v>330</v>
      </c>
      <c r="N192" s="70">
        <v>6417</v>
      </c>
      <c r="P192" s="75" t="s">
        <v>664</v>
      </c>
    </row>
    <row r="193" spans="1:16" s="70" customFormat="1">
      <c r="A193" s="70">
        <v>22000041</v>
      </c>
      <c r="B193" s="73" t="s">
        <v>144</v>
      </c>
      <c r="C193" s="73" t="s">
        <v>145</v>
      </c>
      <c r="D193" s="86">
        <v>1684.81</v>
      </c>
      <c r="E193" s="73" t="s">
        <v>1491</v>
      </c>
      <c r="F193" s="74">
        <v>44698</v>
      </c>
      <c r="G193" s="73" t="s">
        <v>328</v>
      </c>
      <c r="H193" s="73" t="s">
        <v>329</v>
      </c>
      <c r="I193" s="73" t="s">
        <v>10</v>
      </c>
      <c r="J193" s="70">
        <v>108096</v>
      </c>
      <c r="K193" s="73" t="s">
        <v>194</v>
      </c>
      <c r="L193" s="73" t="s">
        <v>149</v>
      </c>
      <c r="M193" s="73" t="s">
        <v>330</v>
      </c>
      <c r="N193" s="70">
        <v>6417</v>
      </c>
      <c r="P193" s="75" t="s">
        <v>664</v>
      </c>
    </row>
    <row r="194" spans="1:16" s="70" customFormat="1">
      <c r="A194" s="70">
        <v>22000041</v>
      </c>
      <c r="B194" s="73" t="s">
        <v>144</v>
      </c>
      <c r="C194" s="73" t="s">
        <v>145</v>
      </c>
      <c r="D194" s="86">
        <v>-1684.81</v>
      </c>
      <c r="E194" s="73" t="s">
        <v>1491</v>
      </c>
      <c r="F194" s="74">
        <v>44698</v>
      </c>
      <c r="G194" s="73" t="s">
        <v>328</v>
      </c>
      <c r="H194" s="73" t="s">
        <v>329</v>
      </c>
      <c r="I194" s="73" t="s">
        <v>10</v>
      </c>
      <c r="J194" s="70">
        <v>108096</v>
      </c>
      <c r="K194" s="73" t="s">
        <v>194</v>
      </c>
      <c r="L194" s="73" t="s">
        <v>148</v>
      </c>
      <c r="M194" s="73" t="s">
        <v>330</v>
      </c>
      <c r="N194" s="70">
        <v>6417</v>
      </c>
      <c r="P194" s="75" t="s">
        <v>664</v>
      </c>
    </row>
    <row r="195" spans="1:16" s="70" customFormat="1">
      <c r="A195" s="70">
        <v>22000041</v>
      </c>
      <c r="B195" s="73" t="s">
        <v>144</v>
      </c>
      <c r="C195" s="73" t="s">
        <v>145</v>
      </c>
      <c r="D195" s="86">
        <v>1327.93</v>
      </c>
      <c r="E195" s="73" t="s">
        <v>1491</v>
      </c>
      <c r="F195" s="74">
        <v>44698</v>
      </c>
      <c r="G195" s="73" t="s">
        <v>328</v>
      </c>
      <c r="H195" s="73" t="s">
        <v>329</v>
      </c>
      <c r="I195" s="73" t="s">
        <v>10</v>
      </c>
      <c r="J195" s="70">
        <v>108096</v>
      </c>
      <c r="K195" s="73" t="s">
        <v>194</v>
      </c>
      <c r="L195" s="73" t="s">
        <v>150</v>
      </c>
      <c r="M195" s="73" t="s">
        <v>330</v>
      </c>
      <c r="N195" s="70">
        <v>6417</v>
      </c>
      <c r="P195" s="75" t="s">
        <v>664</v>
      </c>
    </row>
    <row r="196" spans="1:16" s="70" customFormat="1">
      <c r="A196" s="70">
        <v>22000041</v>
      </c>
      <c r="B196" s="73" t="s">
        <v>144</v>
      </c>
      <c r="C196" s="73" t="s">
        <v>145</v>
      </c>
      <c r="D196" s="86">
        <v>-1327.93</v>
      </c>
      <c r="E196" s="73" t="s">
        <v>1491</v>
      </c>
      <c r="F196" s="74">
        <v>44698</v>
      </c>
      <c r="G196" s="73" t="s">
        <v>328</v>
      </c>
      <c r="H196" s="73" t="s">
        <v>329</v>
      </c>
      <c r="I196" s="73" t="s">
        <v>10</v>
      </c>
      <c r="J196" s="70">
        <v>108096</v>
      </c>
      <c r="K196" s="73" t="s">
        <v>194</v>
      </c>
      <c r="L196" s="73" t="s">
        <v>148</v>
      </c>
      <c r="M196" s="73" t="s">
        <v>330</v>
      </c>
      <c r="N196" s="70">
        <v>6417</v>
      </c>
      <c r="P196" s="75" t="s">
        <v>664</v>
      </c>
    </row>
    <row r="197" spans="1:16" s="70" customFormat="1">
      <c r="A197" s="70">
        <v>22000042</v>
      </c>
      <c r="B197" s="73" t="s">
        <v>144</v>
      </c>
      <c r="C197" s="73" t="s">
        <v>145</v>
      </c>
      <c r="D197" s="86">
        <v>18524.89</v>
      </c>
      <c r="E197" s="73" t="s">
        <v>1491</v>
      </c>
      <c r="F197" s="74">
        <v>44698</v>
      </c>
      <c r="G197" s="73" t="s">
        <v>328</v>
      </c>
      <c r="H197" s="73" t="s">
        <v>329</v>
      </c>
      <c r="I197" s="73" t="s">
        <v>10</v>
      </c>
      <c r="J197" s="70">
        <v>108096</v>
      </c>
      <c r="K197" s="73" t="s">
        <v>193</v>
      </c>
      <c r="L197" s="73" t="s">
        <v>148</v>
      </c>
      <c r="M197" s="73" t="s">
        <v>330</v>
      </c>
      <c r="N197" s="70">
        <v>6417</v>
      </c>
      <c r="P197" s="75" t="s">
        <v>665</v>
      </c>
    </row>
    <row r="198" spans="1:16" s="70" customFormat="1">
      <c r="A198" s="70">
        <v>22000042</v>
      </c>
      <c r="B198" s="73" t="s">
        <v>144</v>
      </c>
      <c r="C198" s="73" t="s">
        <v>145</v>
      </c>
      <c r="D198" s="86">
        <v>282.04000000000002</v>
      </c>
      <c r="E198" s="73" t="s">
        <v>1491</v>
      </c>
      <c r="F198" s="74">
        <v>44698</v>
      </c>
      <c r="G198" s="73" t="s">
        <v>328</v>
      </c>
      <c r="H198" s="73" t="s">
        <v>329</v>
      </c>
      <c r="I198" s="73" t="s">
        <v>10</v>
      </c>
      <c r="J198" s="70">
        <v>108096</v>
      </c>
      <c r="K198" s="73" t="s">
        <v>193</v>
      </c>
      <c r="L198" s="73" t="s">
        <v>149</v>
      </c>
      <c r="M198" s="73" t="s">
        <v>330</v>
      </c>
      <c r="N198" s="70">
        <v>6417</v>
      </c>
      <c r="P198" s="75" t="s">
        <v>665</v>
      </c>
    </row>
    <row r="199" spans="1:16" s="70" customFormat="1">
      <c r="A199" s="70">
        <v>22000042</v>
      </c>
      <c r="B199" s="73" t="s">
        <v>144</v>
      </c>
      <c r="C199" s="73" t="s">
        <v>145</v>
      </c>
      <c r="D199" s="86">
        <v>-282.04000000000002</v>
      </c>
      <c r="E199" s="73" t="s">
        <v>1491</v>
      </c>
      <c r="F199" s="74">
        <v>44698</v>
      </c>
      <c r="G199" s="73" t="s">
        <v>328</v>
      </c>
      <c r="H199" s="73" t="s">
        <v>329</v>
      </c>
      <c r="I199" s="73" t="s">
        <v>10</v>
      </c>
      <c r="J199" s="70">
        <v>108096</v>
      </c>
      <c r="K199" s="73" t="s">
        <v>193</v>
      </c>
      <c r="L199" s="73" t="s">
        <v>148</v>
      </c>
      <c r="M199" s="73" t="s">
        <v>330</v>
      </c>
      <c r="N199" s="70">
        <v>6417</v>
      </c>
      <c r="P199" s="75" t="s">
        <v>665</v>
      </c>
    </row>
    <row r="200" spans="1:16" s="70" customFormat="1">
      <c r="A200" s="70">
        <v>22000042</v>
      </c>
      <c r="B200" s="73" t="s">
        <v>144</v>
      </c>
      <c r="C200" s="73" t="s">
        <v>145</v>
      </c>
      <c r="D200" s="86">
        <v>222.3</v>
      </c>
      <c r="E200" s="73" t="s">
        <v>1491</v>
      </c>
      <c r="F200" s="74">
        <v>44698</v>
      </c>
      <c r="G200" s="73" t="s">
        <v>328</v>
      </c>
      <c r="H200" s="73" t="s">
        <v>329</v>
      </c>
      <c r="I200" s="73" t="s">
        <v>10</v>
      </c>
      <c r="J200" s="70">
        <v>108096</v>
      </c>
      <c r="K200" s="73" t="s">
        <v>193</v>
      </c>
      <c r="L200" s="73" t="s">
        <v>150</v>
      </c>
      <c r="M200" s="73" t="s">
        <v>330</v>
      </c>
      <c r="N200" s="70">
        <v>6417</v>
      </c>
      <c r="P200" s="75" t="s">
        <v>665</v>
      </c>
    </row>
    <row r="201" spans="1:16" s="70" customFormat="1">
      <c r="A201" s="70">
        <v>22000042</v>
      </c>
      <c r="B201" s="73" t="s">
        <v>144</v>
      </c>
      <c r="C201" s="73" t="s">
        <v>145</v>
      </c>
      <c r="D201" s="86">
        <v>-222.3</v>
      </c>
      <c r="E201" s="73" t="s">
        <v>1491</v>
      </c>
      <c r="F201" s="74">
        <v>44698</v>
      </c>
      <c r="G201" s="73" t="s">
        <v>328</v>
      </c>
      <c r="H201" s="73" t="s">
        <v>329</v>
      </c>
      <c r="I201" s="73" t="s">
        <v>10</v>
      </c>
      <c r="J201" s="70">
        <v>108096</v>
      </c>
      <c r="K201" s="73" t="s">
        <v>193</v>
      </c>
      <c r="L201" s="73" t="s">
        <v>148</v>
      </c>
      <c r="M201" s="73" t="s">
        <v>330</v>
      </c>
      <c r="N201" s="70">
        <v>6417</v>
      </c>
      <c r="P201" s="75" t="s">
        <v>665</v>
      </c>
    </row>
    <row r="202" spans="1:16" s="70" customFormat="1">
      <c r="A202" s="70">
        <v>22000285</v>
      </c>
      <c r="B202" s="73" t="s">
        <v>144</v>
      </c>
      <c r="C202" s="73" t="s">
        <v>145</v>
      </c>
      <c r="D202" s="86">
        <v>2700</v>
      </c>
      <c r="E202" s="73" t="s">
        <v>1491</v>
      </c>
      <c r="F202" s="74">
        <v>44698</v>
      </c>
      <c r="G202" s="73" t="s">
        <v>328</v>
      </c>
      <c r="H202" s="73" t="s">
        <v>329</v>
      </c>
      <c r="I202" s="73" t="s">
        <v>10</v>
      </c>
      <c r="J202" s="70">
        <v>1080414</v>
      </c>
      <c r="K202" s="73" t="s">
        <v>666</v>
      </c>
      <c r="L202" s="73" t="s">
        <v>667</v>
      </c>
      <c r="M202" s="73" t="s">
        <v>419</v>
      </c>
      <c r="N202" s="70">
        <v>6417</v>
      </c>
      <c r="P202" s="75" t="s">
        <v>668</v>
      </c>
    </row>
    <row r="203" spans="1:16" s="70" customFormat="1">
      <c r="A203" s="70">
        <v>22000286</v>
      </c>
      <c r="B203" s="73" t="s">
        <v>144</v>
      </c>
      <c r="C203" s="73" t="s">
        <v>145</v>
      </c>
      <c r="D203" s="86">
        <v>1800</v>
      </c>
      <c r="E203" s="73" t="s">
        <v>1491</v>
      </c>
      <c r="F203" s="74">
        <v>44698</v>
      </c>
      <c r="G203" s="73" t="s">
        <v>328</v>
      </c>
      <c r="H203" s="73" t="s">
        <v>329</v>
      </c>
      <c r="I203" s="73" t="s">
        <v>10</v>
      </c>
      <c r="J203" s="70">
        <v>1343912</v>
      </c>
      <c r="K203" s="73" t="s">
        <v>669</v>
      </c>
      <c r="L203" s="73" t="s">
        <v>670</v>
      </c>
      <c r="M203" s="73" t="s">
        <v>419</v>
      </c>
      <c r="N203" s="70">
        <v>6417</v>
      </c>
      <c r="P203" s="75" t="s">
        <v>671</v>
      </c>
    </row>
    <row r="204" spans="1:16" s="70" customFormat="1">
      <c r="A204" s="70">
        <v>22000043</v>
      </c>
      <c r="B204" s="73" t="s">
        <v>144</v>
      </c>
      <c r="C204" s="73" t="s">
        <v>145</v>
      </c>
      <c r="D204" s="86">
        <v>110089.35</v>
      </c>
      <c r="E204" s="73" t="s">
        <v>1491</v>
      </c>
      <c r="F204" s="74">
        <v>44699</v>
      </c>
      <c r="G204" s="73" t="s">
        <v>328</v>
      </c>
      <c r="H204" s="73" t="s">
        <v>329</v>
      </c>
      <c r="I204" s="73" t="s">
        <v>10</v>
      </c>
      <c r="J204" s="70">
        <v>108096</v>
      </c>
      <c r="K204" s="73" t="s">
        <v>194</v>
      </c>
      <c r="L204" s="73" t="s">
        <v>148</v>
      </c>
      <c r="M204" s="73" t="s">
        <v>330</v>
      </c>
      <c r="N204" s="70">
        <v>6417</v>
      </c>
      <c r="P204" s="75" t="s">
        <v>672</v>
      </c>
    </row>
    <row r="205" spans="1:16" s="70" customFormat="1">
      <c r="A205" s="70">
        <v>22000043</v>
      </c>
      <c r="B205" s="73" t="s">
        <v>144</v>
      </c>
      <c r="C205" s="73" t="s">
        <v>145</v>
      </c>
      <c r="D205" s="86">
        <v>1676.11</v>
      </c>
      <c r="E205" s="73" t="s">
        <v>1491</v>
      </c>
      <c r="F205" s="74">
        <v>44699</v>
      </c>
      <c r="G205" s="73" t="s">
        <v>328</v>
      </c>
      <c r="H205" s="73" t="s">
        <v>329</v>
      </c>
      <c r="I205" s="73" t="s">
        <v>10</v>
      </c>
      <c r="J205" s="70">
        <v>108096</v>
      </c>
      <c r="K205" s="73" t="s">
        <v>194</v>
      </c>
      <c r="L205" s="73" t="s">
        <v>149</v>
      </c>
      <c r="M205" s="73" t="s">
        <v>330</v>
      </c>
      <c r="N205" s="70">
        <v>6417</v>
      </c>
      <c r="P205" s="75" t="s">
        <v>672</v>
      </c>
    </row>
    <row r="206" spans="1:16" s="70" customFormat="1">
      <c r="A206" s="70">
        <v>22000043</v>
      </c>
      <c r="B206" s="73" t="s">
        <v>144</v>
      </c>
      <c r="C206" s="73" t="s">
        <v>145</v>
      </c>
      <c r="D206" s="86">
        <v>-1676.11</v>
      </c>
      <c r="E206" s="73" t="s">
        <v>1491</v>
      </c>
      <c r="F206" s="74">
        <v>44699</v>
      </c>
      <c r="G206" s="73" t="s">
        <v>328</v>
      </c>
      <c r="H206" s="73" t="s">
        <v>329</v>
      </c>
      <c r="I206" s="73" t="s">
        <v>10</v>
      </c>
      <c r="J206" s="70">
        <v>108096</v>
      </c>
      <c r="K206" s="73" t="s">
        <v>194</v>
      </c>
      <c r="L206" s="73" t="s">
        <v>148</v>
      </c>
      <c r="M206" s="73" t="s">
        <v>330</v>
      </c>
      <c r="N206" s="70">
        <v>6417</v>
      </c>
      <c r="P206" s="75" t="s">
        <v>672</v>
      </c>
    </row>
    <row r="207" spans="1:16" s="70" customFormat="1">
      <c r="A207" s="70">
        <v>22000043</v>
      </c>
      <c r="B207" s="73" t="s">
        <v>144</v>
      </c>
      <c r="C207" s="73" t="s">
        <v>145</v>
      </c>
      <c r="D207" s="86">
        <v>1321.07</v>
      </c>
      <c r="E207" s="73" t="s">
        <v>1491</v>
      </c>
      <c r="F207" s="74">
        <v>44699</v>
      </c>
      <c r="G207" s="73" t="s">
        <v>328</v>
      </c>
      <c r="H207" s="73" t="s">
        <v>329</v>
      </c>
      <c r="I207" s="73" t="s">
        <v>10</v>
      </c>
      <c r="J207" s="70">
        <v>108096</v>
      </c>
      <c r="K207" s="73" t="s">
        <v>194</v>
      </c>
      <c r="L207" s="73" t="s">
        <v>150</v>
      </c>
      <c r="M207" s="73" t="s">
        <v>330</v>
      </c>
      <c r="N207" s="70">
        <v>6417</v>
      </c>
      <c r="P207" s="75" t="s">
        <v>672</v>
      </c>
    </row>
    <row r="208" spans="1:16" s="70" customFormat="1">
      <c r="A208" s="70">
        <v>22000043</v>
      </c>
      <c r="B208" s="73" t="s">
        <v>144</v>
      </c>
      <c r="C208" s="73" t="s">
        <v>145</v>
      </c>
      <c r="D208" s="86">
        <v>-1321.07</v>
      </c>
      <c r="E208" s="73" t="s">
        <v>1491</v>
      </c>
      <c r="F208" s="74">
        <v>44699</v>
      </c>
      <c r="G208" s="73" t="s">
        <v>328</v>
      </c>
      <c r="H208" s="73" t="s">
        <v>329</v>
      </c>
      <c r="I208" s="73" t="s">
        <v>10</v>
      </c>
      <c r="J208" s="70">
        <v>108096</v>
      </c>
      <c r="K208" s="73" t="s">
        <v>194</v>
      </c>
      <c r="L208" s="73" t="s">
        <v>148</v>
      </c>
      <c r="M208" s="73" t="s">
        <v>330</v>
      </c>
      <c r="N208" s="70">
        <v>6417</v>
      </c>
      <c r="P208" s="75" t="s">
        <v>672</v>
      </c>
    </row>
    <row r="209" spans="1:16" s="70" customFormat="1">
      <c r="A209" s="70">
        <v>22000281</v>
      </c>
      <c r="B209" s="73" t="s">
        <v>144</v>
      </c>
      <c r="C209" s="73" t="s">
        <v>145</v>
      </c>
      <c r="D209" s="86">
        <v>900</v>
      </c>
      <c r="E209" s="73" t="s">
        <v>1491</v>
      </c>
      <c r="F209" s="74">
        <v>44699</v>
      </c>
      <c r="G209" s="73" t="s">
        <v>328</v>
      </c>
      <c r="H209" s="73" t="s">
        <v>329</v>
      </c>
      <c r="I209" s="73" t="s">
        <v>10</v>
      </c>
      <c r="J209" s="70">
        <v>1417362</v>
      </c>
      <c r="K209" s="73" t="s">
        <v>673</v>
      </c>
      <c r="L209" s="73" t="s">
        <v>674</v>
      </c>
      <c r="M209" s="73" t="s">
        <v>419</v>
      </c>
      <c r="N209" s="70">
        <v>6417</v>
      </c>
      <c r="P209" s="75" t="s">
        <v>675</v>
      </c>
    </row>
    <row r="210" spans="1:16" s="70" customFormat="1">
      <c r="A210" s="70">
        <v>22000282</v>
      </c>
      <c r="B210" s="73" t="s">
        <v>144</v>
      </c>
      <c r="C210" s="73" t="s">
        <v>145</v>
      </c>
      <c r="D210" s="86">
        <v>3600</v>
      </c>
      <c r="E210" s="73" t="s">
        <v>1491</v>
      </c>
      <c r="F210" s="74">
        <v>44699</v>
      </c>
      <c r="G210" s="73" t="s">
        <v>328</v>
      </c>
      <c r="H210" s="73" t="s">
        <v>329</v>
      </c>
      <c r="I210" s="73" t="s">
        <v>10</v>
      </c>
      <c r="J210" s="70">
        <v>1417316</v>
      </c>
      <c r="K210" s="73" t="s">
        <v>676</v>
      </c>
      <c r="L210" s="73" t="s">
        <v>677</v>
      </c>
      <c r="M210" s="73" t="s">
        <v>419</v>
      </c>
      <c r="N210" s="70">
        <v>6417</v>
      </c>
      <c r="P210" s="75" t="s">
        <v>678</v>
      </c>
    </row>
    <row r="211" spans="1:16" s="70" customFormat="1">
      <c r="A211" s="70">
        <v>22000044</v>
      </c>
      <c r="B211" s="73" t="s">
        <v>144</v>
      </c>
      <c r="C211" s="73" t="s">
        <v>145</v>
      </c>
      <c r="D211" s="86">
        <v>329555.93</v>
      </c>
      <c r="E211" s="73" t="s">
        <v>1491</v>
      </c>
      <c r="F211" s="74">
        <v>44701</v>
      </c>
      <c r="G211" s="73" t="s">
        <v>328</v>
      </c>
      <c r="H211" s="73" t="s">
        <v>329</v>
      </c>
      <c r="I211" s="73" t="s">
        <v>10</v>
      </c>
      <c r="J211" s="70">
        <v>108096</v>
      </c>
      <c r="K211" s="73" t="s">
        <v>194</v>
      </c>
      <c r="L211" s="73" t="s">
        <v>148</v>
      </c>
      <c r="M211" s="73" t="s">
        <v>330</v>
      </c>
      <c r="N211" s="70">
        <v>6417</v>
      </c>
      <c r="P211" s="75" t="s">
        <v>679</v>
      </c>
    </row>
    <row r="212" spans="1:16" s="70" customFormat="1">
      <c r="A212" s="70">
        <v>22000044</v>
      </c>
      <c r="B212" s="73" t="s">
        <v>144</v>
      </c>
      <c r="C212" s="73" t="s">
        <v>145</v>
      </c>
      <c r="D212" s="86">
        <v>5017.4799999999996</v>
      </c>
      <c r="E212" s="73" t="s">
        <v>1491</v>
      </c>
      <c r="F212" s="74">
        <v>44701</v>
      </c>
      <c r="G212" s="73" t="s">
        <v>328</v>
      </c>
      <c r="H212" s="73" t="s">
        <v>329</v>
      </c>
      <c r="I212" s="73" t="s">
        <v>10</v>
      </c>
      <c r="J212" s="70">
        <v>108096</v>
      </c>
      <c r="K212" s="73" t="s">
        <v>194</v>
      </c>
      <c r="L212" s="73" t="s">
        <v>149</v>
      </c>
      <c r="M212" s="73" t="s">
        <v>330</v>
      </c>
      <c r="N212" s="70">
        <v>6417</v>
      </c>
      <c r="P212" s="75" t="s">
        <v>679</v>
      </c>
    </row>
    <row r="213" spans="1:16" s="70" customFormat="1">
      <c r="A213" s="70">
        <v>22000044</v>
      </c>
      <c r="B213" s="73" t="s">
        <v>144</v>
      </c>
      <c r="C213" s="73" t="s">
        <v>145</v>
      </c>
      <c r="D213" s="86">
        <v>-5017.4799999999996</v>
      </c>
      <c r="E213" s="73" t="s">
        <v>1491</v>
      </c>
      <c r="F213" s="74">
        <v>44701</v>
      </c>
      <c r="G213" s="73" t="s">
        <v>328</v>
      </c>
      <c r="H213" s="73" t="s">
        <v>329</v>
      </c>
      <c r="I213" s="73" t="s">
        <v>10</v>
      </c>
      <c r="J213" s="70">
        <v>108096</v>
      </c>
      <c r="K213" s="73" t="s">
        <v>194</v>
      </c>
      <c r="L213" s="73" t="s">
        <v>148</v>
      </c>
      <c r="M213" s="73" t="s">
        <v>330</v>
      </c>
      <c r="N213" s="70">
        <v>6417</v>
      </c>
      <c r="P213" s="75" t="s">
        <v>679</v>
      </c>
    </row>
    <row r="214" spans="1:16" s="70" customFormat="1">
      <c r="A214" s="70">
        <v>22000044</v>
      </c>
      <c r="B214" s="73" t="s">
        <v>144</v>
      </c>
      <c r="C214" s="73" t="s">
        <v>145</v>
      </c>
      <c r="D214" s="86">
        <v>3954.67</v>
      </c>
      <c r="E214" s="73" t="s">
        <v>1491</v>
      </c>
      <c r="F214" s="74">
        <v>44701</v>
      </c>
      <c r="G214" s="73" t="s">
        <v>328</v>
      </c>
      <c r="H214" s="73" t="s">
        <v>329</v>
      </c>
      <c r="I214" s="73" t="s">
        <v>10</v>
      </c>
      <c r="J214" s="70">
        <v>108096</v>
      </c>
      <c r="K214" s="73" t="s">
        <v>194</v>
      </c>
      <c r="L214" s="73" t="s">
        <v>150</v>
      </c>
      <c r="M214" s="73" t="s">
        <v>330</v>
      </c>
      <c r="N214" s="70">
        <v>6417</v>
      </c>
      <c r="P214" s="75" t="s">
        <v>679</v>
      </c>
    </row>
    <row r="215" spans="1:16" s="70" customFormat="1">
      <c r="A215" s="70">
        <v>22000044</v>
      </c>
      <c r="B215" s="73" t="s">
        <v>144</v>
      </c>
      <c r="C215" s="73" t="s">
        <v>145</v>
      </c>
      <c r="D215" s="86">
        <v>-3954.67</v>
      </c>
      <c r="E215" s="73" t="s">
        <v>1491</v>
      </c>
      <c r="F215" s="74">
        <v>44701</v>
      </c>
      <c r="G215" s="73" t="s">
        <v>328</v>
      </c>
      <c r="H215" s="73" t="s">
        <v>329</v>
      </c>
      <c r="I215" s="73" t="s">
        <v>10</v>
      </c>
      <c r="J215" s="70">
        <v>108096</v>
      </c>
      <c r="K215" s="73" t="s">
        <v>194</v>
      </c>
      <c r="L215" s="73" t="s">
        <v>148</v>
      </c>
      <c r="M215" s="73" t="s">
        <v>330</v>
      </c>
      <c r="N215" s="70">
        <v>6417</v>
      </c>
      <c r="P215" s="75" t="s">
        <v>679</v>
      </c>
    </row>
    <row r="216" spans="1:16" s="70" customFormat="1">
      <c r="A216" s="70">
        <v>22000045</v>
      </c>
      <c r="B216" s="73" t="s">
        <v>144</v>
      </c>
      <c r="C216" s="73" t="s">
        <v>145</v>
      </c>
      <c r="D216" s="86">
        <v>55168.31</v>
      </c>
      <c r="E216" s="73" t="s">
        <v>1491</v>
      </c>
      <c r="F216" s="74">
        <v>44701</v>
      </c>
      <c r="G216" s="73" t="s">
        <v>328</v>
      </c>
      <c r="H216" s="73" t="s">
        <v>329</v>
      </c>
      <c r="I216" s="73" t="s">
        <v>10</v>
      </c>
      <c r="J216" s="70">
        <v>108096</v>
      </c>
      <c r="K216" s="73" t="s">
        <v>193</v>
      </c>
      <c r="L216" s="73" t="s">
        <v>148</v>
      </c>
      <c r="M216" s="73" t="s">
        <v>330</v>
      </c>
      <c r="N216" s="70">
        <v>6417</v>
      </c>
      <c r="P216" s="75" t="s">
        <v>680</v>
      </c>
    </row>
    <row r="217" spans="1:16" s="70" customFormat="1">
      <c r="A217" s="70">
        <v>22000045</v>
      </c>
      <c r="B217" s="73" t="s">
        <v>144</v>
      </c>
      <c r="C217" s="73" t="s">
        <v>145</v>
      </c>
      <c r="D217" s="86">
        <v>839.93</v>
      </c>
      <c r="E217" s="73" t="s">
        <v>1491</v>
      </c>
      <c r="F217" s="74">
        <v>44701</v>
      </c>
      <c r="G217" s="73" t="s">
        <v>328</v>
      </c>
      <c r="H217" s="73" t="s">
        <v>329</v>
      </c>
      <c r="I217" s="73" t="s">
        <v>10</v>
      </c>
      <c r="J217" s="70">
        <v>108096</v>
      </c>
      <c r="K217" s="73" t="s">
        <v>193</v>
      </c>
      <c r="L217" s="73" t="s">
        <v>149</v>
      </c>
      <c r="M217" s="73" t="s">
        <v>330</v>
      </c>
      <c r="N217" s="70">
        <v>6417</v>
      </c>
      <c r="P217" s="75" t="s">
        <v>680</v>
      </c>
    </row>
    <row r="218" spans="1:16" s="70" customFormat="1">
      <c r="A218" s="70">
        <v>22000045</v>
      </c>
      <c r="B218" s="73" t="s">
        <v>144</v>
      </c>
      <c r="C218" s="73" t="s">
        <v>145</v>
      </c>
      <c r="D218" s="86">
        <v>-839.93</v>
      </c>
      <c r="E218" s="73" t="s">
        <v>1491</v>
      </c>
      <c r="F218" s="74">
        <v>44701</v>
      </c>
      <c r="G218" s="73" t="s">
        <v>328</v>
      </c>
      <c r="H218" s="73" t="s">
        <v>329</v>
      </c>
      <c r="I218" s="73" t="s">
        <v>10</v>
      </c>
      <c r="J218" s="70">
        <v>108096</v>
      </c>
      <c r="K218" s="73" t="s">
        <v>193</v>
      </c>
      <c r="L218" s="73" t="s">
        <v>148</v>
      </c>
      <c r="M218" s="73" t="s">
        <v>330</v>
      </c>
      <c r="N218" s="70">
        <v>6417</v>
      </c>
      <c r="P218" s="75" t="s">
        <v>680</v>
      </c>
    </row>
    <row r="219" spans="1:16" s="70" customFormat="1">
      <c r="A219" s="70">
        <v>22000045</v>
      </c>
      <c r="B219" s="73" t="s">
        <v>144</v>
      </c>
      <c r="C219" s="73" t="s">
        <v>145</v>
      </c>
      <c r="D219" s="86">
        <v>662.02</v>
      </c>
      <c r="E219" s="73" t="s">
        <v>1491</v>
      </c>
      <c r="F219" s="74">
        <v>44701</v>
      </c>
      <c r="G219" s="73" t="s">
        <v>328</v>
      </c>
      <c r="H219" s="73" t="s">
        <v>329</v>
      </c>
      <c r="I219" s="73" t="s">
        <v>10</v>
      </c>
      <c r="J219" s="70">
        <v>108096</v>
      </c>
      <c r="K219" s="73" t="s">
        <v>193</v>
      </c>
      <c r="L219" s="73" t="s">
        <v>150</v>
      </c>
      <c r="M219" s="73" t="s">
        <v>330</v>
      </c>
      <c r="N219" s="70">
        <v>6417</v>
      </c>
      <c r="P219" s="75" t="s">
        <v>680</v>
      </c>
    </row>
    <row r="220" spans="1:16" s="70" customFormat="1">
      <c r="A220" s="70">
        <v>22000045</v>
      </c>
      <c r="B220" s="73" t="s">
        <v>144</v>
      </c>
      <c r="C220" s="73" t="s">
        <v>145</v>
      </c>
      <c r="D220" s="86">
        <v>-662.02</v>
      </c>
      <c r="E220" s="73" t="s">
        <v>1491</v>
      </c>
      <c r="F220" s="74">
        <v>44701</v>
      </c>
      <c r="G220" s="73" t="s">
        <v>328</v>
      </c>
      <c r="H220" s="73" t="s">
        <v>329</v>
      </c>
      <c r="I220" s="73" t="s">
        <v>10</v>
      </c>
      <c r="J220" s="70">
        <v>108096</v>
      </c>
      <c r="K220" s="73" t="s">
        <v>193</v>
      </c>
      <c r="L220" s="73" t="s">
        <v>148</v>
      </c>
      <c r="M220" s="73" t="s">
        <v>330</v>
      </c>
      <c r="N220" s="70">
        <v>6417</v>
      </c>
      <c r="P220" s="75" t="s">
        <v>680</v>
      </c>
    </row>
    <row r="221" spans="1:16" s="70" customFormat="1">
      <c r="A221" s="70">
        <v>22000273</v>
      </c>
      <c r="B221" s="73" t="s">
        <v>144</v>
      </c>
      <c r="C221" s="73" t="s">
        <v>145</v>
      </c>
      <c r="D221" s="86">
        <v>4007.92</v>
      </c>
      <c r="E221" s="73" t="s">
        <v>1491</v>
      </c>
      <c r="F221" s="74">
        <v>44701</v>
      </c>
      <c r="G221" s="73" t="s">
        <v>328</v>
      </c>
      <c r="H221" s="73" t="s">
        <v>329</v>
      </c>
      <c r="I221" s="73" t="s">
        <v>10</v>
      </c>
      <c r="J221" s="70">
        <v>108769</v>
      </c>
      <c r="K221" s="73" t="s">
        <v>595</v>
      </c>
      <c r="L221" s="73" t="s">
        <v>592</v>
      </c>
      <c r="M221" s="73" t="s">
        <v>456</v>
      </c>
      <c r="N221" s="70">
        <v>6417</v>
      </c>
      <c r="P221" s="75" t="s">
        <v>681</v>
      </c>
    </row>
    <row r="222" spans="1:16" s="70" customFormat="1">
      <c r="A222" s="70">
        <v>22000274</v>
      </c>
      <c r="B222" s="73" t="s">
        <v>144</v>
      </c>
      <c r="C222" s="73" t="s">
        <v>145</v>
      </c>
      <c r="D222" s="86">
        <v>1768.2</v>
      </c>
      <c r="E222" s="73" t="s">
        <v>1491</v>
      </c>
      <c r="F222" s="74">
        <v>44701</v>
      </c>
      <c r="G222" s="73" t="s">
        <v>328</v>
      </c>
      <c r="H222" s="73" t="s">
        <v>329</v>
      </c>
      <c r="I222" s="73" t="s">
        <v>10</v>
      </c>
      <c r="J222" s="70">
        <v>108769</v>
      </c>
      <c r="K222" s="73" t="s">
        <v>595</v>
      </c>
      <c r="L222" s="73" t="s">
        <v>592</v>
      </c>
      <c r="M222" s="73" t="s">
        <v>456</v>
      </c>
      <c r="N222" s="70">
        <v>6417</v>
      </c>
      <c r="P222" s="75" t="s">
        <v>682</v>
      </c>
    </row>
    <row r="223" spans="1:16" s="70" customFormat="1">
      <c r="A223" s="70">
        <v>22000287</v>
      </c>
      <c r="B223" s="73" t="s">
        <v>144</v>
      </c>
      <c r="C223" s="73" t="s">
        <v>145</v>
      </c>
      <c r="D223" s="86">
        <v>230</v>
      </c>
      <c r="E223" s="73" t="s">
        <v>1491</v>
      </c>
      <c r="F223" s="74">
        <v>44704</v>
      </c>
      <c r="G223" s="73" t="s">
        <v>328</v>
      </c>
      <c r="H223" s="73" t="s">
        <v>329</v>
      </c>
      <c r="I223" s="73" t="s">
        <v>10</v>
      </c>
      <c r="J223" s="70">
        <v>109119</v>
      </c>
      <c r="K223" s="73" t="s">
        <v>683</v>
      </c>
      <c r="L223" s="73" t="s">
        <v>684</v>
      </c>
      <c r="M223" s="73" t="s">
        <v>456</v>
      </c>
      <c r="N223" s="70">
        <v>6417</v>
      </c>
      <c r="P223" s="75" t="s">
        <v>685</v>
      </c>
    </row>
    <row r="224" spans="1:16" s="70" customFormat="1">
      <c r="A224" s="70">
        <v>22000294</v>
      </c>
      <c r="B224" s="73" t="s">
        <v>144</v>
      </c>
      <c r="C224" s="73" t="s">
        <v>145</v>
      </c>
      <c r="D224" s="86">
        <v>1200</v>
      </c>
      <c r="E224" s="73" t="s">
        <v>1491</v>
      </c>
      <c r="F224" s="74">
        <v>44706</v>
      </c>
      <c r="G224" s="73" t="s">
        <v>328</v>
      </c>
      <c r="H224" s="73" t="s">
        <v>329</v>
      </c>
      <c r="I224" s="73" t="s">
        <v>10</v>
      </c>
      <c r="J224" s="70">
        <v>1422999</v>
      </c>
      <c r="K224" s="73" t="s">
        <v>686</v>
      </c>
      <c r="L224" s="73" t="s">
        <v>687</v>
      </c>
      <c r="M224" s="73" t="s">
        <v>419</v>
      </c>
      <c r="N224" s="70">
        <v>6417</v>
      </c>
      <c r="P224" s="75" t="s">
        <v>688</v>
      </c>
    </row>
    <row r="225" spans="1:16" s="70" customFormat="1">
      <c r="A225" s="70">
        <v>22000295</v>
      </c>
      <c r="B225" s="73" t="s">
        <v>144</v>
      </c>
      <c r="C225" s="73" t="s">
        <v>145</v>
      </c>
      <c r="D225" s="86">
        <v>1800</v>
      </c>
      <c r="E225" s="73" t="s">
        <v>1491</v>
      </c>
      <c r="F225" s="74">
        <v>44706</v>
      </c>
      <c r="G225" s="73" t="s">
        <v>328</v>
      </c>
      <c r="H225" s="73" t="s">
        <v>329</v>
      </c>
      <c r="I225" s="73" t="s">
        <v>10</v>
      </c>
      <c r="J225" s="70">
        <v>1422999</v>
      </c>
      <c r="K225" s="73" t="s">
        <v>689</v>
      </c>
      <c r="L225" s="73" t="s">
        <v>687</v>
      </c>
      <c r="M225" s="73" t="s">
        <v>419</v>
      </c>
      <c r="N225" s="70">
        <v>6417</v>
      </c>
      <c r="P225" s="75" t="s">
        <v>690</v>
      </c>
    </row>
    <row r="226" spans="1:16" s="70" customFormat="1">
      <c r="A226" s="70">
        <v>22000308</v>
      </c>
      <c r="B226" s="73" t="s">
        <v>144</v>
      </c>
      <c r="C226" s="73" t="s">
        <v>145</v>
      </c>
      <c r="D226" s="86">
        <v>900</v>
      </c>
      <c r="E226" s="73" t="s">
        <v>1491</v>
      </c>
      <c r="F226" s="74">
        <v>44706</v>
      </c>
      <c r="G226" s="73" t="s">
        <v>328</v>
      </c>
      <c r="H226" s="73" t="s">
        <v>329</v>
      </c>
      <c r="I226" s="73" t="s">
        <v>10</v>
      </c>
      <c r="J226" s="70">
        <v>1422776</v>
      </c>
      <c r="K226" s="73" t="s">
        <v>691</v>
      </c>
      <c r="L226" s="73" t="s">
        <v>692</v>
      </c>
      <c r="M226" s="73" t="s">
        <v>419</v>
      </c>
      <c r="N226" s="70">
        <v>6417</v>
      </c>
      <c r="P226" s="75" t="s">
        <v>693</v>
      </c>
    </row>
    <row r="227" spans="1:16" s="70" customFormat="1">
      <c r="A227" s="70">
        <v>22000289</v>
      </c>
      <c r="B227" s="73" t="s">
        <v>144</v>
      </c>
      <c r="C227" s="73" t="s">
        <v>145</v>
      </c>
      <c r="D227" s="86">
        <v>1013.36</v>
      </c>
      <c r="E227" s="73" t="s">
        <v>1491</v>
      </c>
      <c r="F227" s="74">
        <v>44707</v>
      </c>
      <c r="G227" s="73" t="s">
        <v>328</v>
      </c>
      <c r="H227" s="73" t="s">
        <v>329</v>
      </c>
      <c r="I227" s="73" t="s">
        <v>10</v>
      </c>
      <c r="J227" s="70">
        <v>108769</v>
      </c>
      <c r="K227" s="73" t="s">
        <v>591</v>
      </c>
      <c r="L227" s="73" t="s">
        <v>592</v>
      </c>
      <c r="M227" s="73" t="s">
        <v>456</v>
      </c>
      <c r="N227" s="70">
        <v>6417</v>
      </c>
      <c r="P227" s="75" t="s">
        <v>694</v>
      </c>
    </row>
    <row r="228" spans="1:16" s="70" customFormat="1">
      <c r="A228" s="70">
        <v>22000290</v>
      </c>
      <c r="B228" s="73" t="s">
        <v>144</v>
      </c>
      <c r="C228" s="73" t="s">
        <v>145</v>
      </c>
      <c r="D228" s="86">
        <v>2487.4</v>
      </c>
      <c r="E228" s="73" t="s">
        <v>1491</v>
      </c>
      <c r="F228" s="74">
        <v>44707</v>
      </c>
      <c r="G228" s="73" t="s">
        <v>328</v>
      </c>
      <c r="H228" s="73" t="s">
        <v>329</v>
      </c>
      <c r="I228" s="73" t="s">
        <v>10</v>
      </c>
      <c r="J228" s="70">
        <v>108769</v>
      </c>
      <c r="K228" s="73" t="s">
        <v>591</v>
      </c>
      <c r="L228" s="73" t="s">
        <v>592</v>
      </c>
      <c r="M228" s="73" t="s">
        <v>456</v>
      </c>
      <c r="N228" s="70">
        <v>6417</v>
      </c>
      <c r="P228" s="75" t="s">
        <v>695</v>
      </c>
    </row>
    <row r="229" spans="1:16" s="70" customFormat="1">
      <c r="A229" s="70">
        <v>22000291</v>
      </c>
      <c r="B229" s="73" t="s">
        <v>144</v>
      </c>
      <c r="C229" s="73" t="s">
        <v>145</v>
      </c>
      <c r="D229" s="86">
        <v>1013.36</v>
      </c>
      <c r="E229" s="73" t="s">
        <v>1491</v>
      </c>
      <c r="F229" s="74">
        <v>44707</v>
      </c>
      <c r="G229" s="73" t="s">
        <v>328</v>
      </c>
      <c r="H229" s="73" t="s">
        <v>329</v>
      </c>
      <c r="I229" s="73" t="s">
        <v>10</v>
      </c>
      <c r="J229" s="70">
        <v>108769</v>
      </c>
      <c r="K229" s="73" t="s">
        <v>591</v>
      </c>
      <c r="L229" s="73" t="s">
        <v>592</v>
      </c>
      <c r="M229" s="73" t="s">
        <v>456</v>
      </c>
      <c r="N229" s="70">
        <v>6417</v>
      </c>
      <c r="P229" s="75" t="s">
        <v>696</v>
      </c>
    </row>
    <row r="230" spans="1:16" s="70" customFormat="1">
      <c r="A230" s="70">
        <v>22000292</v>
      </c>
      <c r="B230" s="73" t="s">
        <v>144</v>
      </c>
      <c r="C230" s="73" t="s">
        <v>145</v>
      </c>
      <c r="D230" s="86">
        <v>760.02</v>
      </c>
      <c r="E230" s="73" t="s">
        <v>1491</v>
      </c>
      <c r="F230" s="74">
        <v>44707</v>
      </c>
      <c r="G230" s="73" t="s">
        <v>328</v>
      </c>
      <c r="H230" s="73" t="s">
        <v>329</v>
      </c>
      <c r="I230" s="73" t="s">
        <v>10</v>
      </c>
      <c r="J230" s="70">
        <v>108769</v>
      </c>
      <c r="K230" s="73" t="s">
        <v>591</v>
      </c>
      <c r="L230" s="73" t="s">
        <v>592</v>
      </c>
      <c r="M230" s="73" t="s">
        <v>456</v>
      </c>
      <c r="N230" s="70">
        <v>6417</v>
      </c>
      <c r="P230" s="75" t="s">
        <v>697</v>
      </c>
    </row>
    <row r="231" spans="1:16" s="70" customFormat="1">
      <c r="A231" s="70">
        <v>22000297</v>
      </c>
      <c r="B231" s="73" t="s">
        <v>144</v>
      </c>
      <c r="C231" s="73" t="s">
        <v>145</v>
      </c>
      <c r="D231" s="86">
        <v>497.48</v>
      </c>
      <c r="E231" s="73" t="s">
        <v>1491</v>
      </c>
      <c r="F231" s="74">
        <v>44707</v>
      </c>
      <c r="G231" s="73" t="s">
        <v>328</v>
      </c>
      <c r="H231" s="73" t="s">
        <v>329</v>
      </c>
      <c r="I231" s="73" t="s">
        <v>10</v>
      </c>
      <c r="J231" s="70">
        <v>108769</v>
      </c>
      <c r="K231" s="73" t="s">
        <v>591</v>
      </c>
      <c r="L231" s="73" t="s">
        <v>592</v>
      </c>
      <c r="M231" s="73" t="s">
        <v>456</v>
      </c>
      <c r="N231" s="70">
        <v>6417</v>
      </c>
      <c r="P231" s="75" t="s">
        <v>698</v>
      </c>
    </row>
    <row r="232" spans="1:16" s="70" customFormat="1">
      <c r="A232" s="70">
        <v>22000299</v>
      </c>
      <c r="B232" s="73" t="s">
        <v>144</v>
      </c>
      <c r="C232" s="73" t="s">
        <v>145</v>
      </c>
      <c r="D232" s="86">
        <v>1243.7</v>
      </c>
      <c r="E232" s="73" t="s">
        <v>1491</v>
      </c>
      <c r="F232" s="74">
        <v>44707</v>
      </c>
      <c r="G232" s="73" t="s">
        <v>328</v>
      </c>
      <c r="H232" s="73" t="s">
        <v>329</v>
      </c>
      <c r="I232" s="73" t="s">
        <v>10</v>
      </c>
      <c r="J232" s="70">
        <v>108769</v>
      </c>
      <c r="K232" s="73" t="s">
        <v>591</v>
      </c>
      <c r="L232" s="73" t="s">
        <v>592</v>
      </c>
      <c r="M232" s="73" t="s">
        <v>456</v>
      </c>
      <c r="N232" s="70">
        <v>6417</v>
      </c>
      <c r="P232" s="75" t="s">
        <v>699</v>
      </c>
    </row>
    <row r="233" spans="1:16" s="70" customFormat="1">
      <c r="A233" s="70">
        <v>22000300</v>
      </c>
      <c r="B233" s="73" t="s">
        <v>144</v>
      </c>
      <c r="C233" s="73" t="s">
        <v>145</v>
      </c>
      <c r="D233" s="86">
        <v>4306.78</v>
      </c>
      <c r="E233" s="73" t="s">
        <v>1491</v>
      </c>
      <c r="F233" s="74">
        <v>44707</v>
      </c>
      <c r="G233" s="73" t="s">
        <v>328</v>
      </c>
      <c r="H233" s="73" t="s">
        <v>329</v>
      </c>
      <c r="I233" s="73" t="s">
        <v>10</v>
      </c>
      <c r="J233" s="70">
        <v>108769</v>
      </c>
      <c r="K233" s="73" t="s">
        <v>591</v>
      </c>
      <c r="L233" s="73" t="s">
        <v>592</v>
      </c>
      <c r="M233" s="73" t="s">
        <v>456</v>
      </c>
      <c r="N233" s="70">
        <v>6417</v>
      </c>
      <c r="P233" s="75" t="s">
        <v>700</v>
      </c>
    </row>
    <row r="234" spans="1:16" s="70" customFormat="1">
      <c r="A234" s="70">
        <v>22000301</v>
      </c>
      <c r="B234" s="73" t="s">
        <v>144</v>
      </c>
      <c r="C234" s="73" t="s">
        <v>145</v>
      </c>
      <c r="D234" s="86">
        <v>2026.72</v>
      </c>
      <c r="E234" s="73" t="s">
        <v>1491</v>
      </c>
      <c r="F234" s="74">
        <v>44707</v>
      </c>
      <c r="G234" s="73" t="s">
        <v>328</v>
      </c>
      <c r="H234" s="73" t="s">
        <v>329</v>
      </c>
      <c r="I234" s="73" t="s">
        <v>10</v>
      </c>
      <c r="J234" s="70">
        <v>108769</v>
      </c>
      <c r="K234" s="73" t="s">
        <v>591</v>
      </c>
      <c r="L234" s="73" t="s">
        <v>592</v>
      </c>
      <c r="M234" s="73" t="s">
        <v>456</v>
      </c>
      <c r="N234" s="70">
        <v>6417</v>
      </c>
      <c r="P234" s="75" t="s">
        <v>701</v>
      </c>
    </row>
    <row r="235" spans="1:16" s="70" customFormat="1">
      <c r="A235" s="70">
        <v>22000302</v>
      </c>
      <c r="B235" s="73" t="s">
        <v>144</v>
      </c>
      <c r="C235" s="73" t="s">
        <v>145</v>
      </c>
      <c r="D235" s="86">
        <v>1266.7</v>
      </c>
      <c r="E235" s="73" t="s">
        <v>1491</v>
      </c>
      <c r="F235" s="74">
        <v>44707</v>
      </c>
      <c r="G235" s="73" t="s">
        <v>328</v>
      </c>
      <c r="H235" s="73" t="s">
        <v>329</v>
      </c>
      <c r="I235" s="73" t="s">
        <v>10</v>
      </c>
      <c r="J235" s="70">
        <v>108769</v>
      </c>
      <c r="K235" s="73" t="s">
        <v>591</v>
      </c>
      <c r="L235" s="73" t="s">
        <v>592</v>
      </c>
      <c r="M235" s="73" t="s">
        <v>456</v>
      </c>
      <c r="N235" s="70">
        <v>6417</v>
      </c>
      <c r="P235" s="75" t="s">
        <v>702</v>
      </c>
    </row>
    <row r="236" spans="1:16" s="70" customFormat="1">
      <c r="A236" s="70">
        <v>22000303</v>
      </c>
      <c r="B236" s="73" t="s">
        <v>144</v>
      </c>
      <c r="C236" s="73" t="s">
        <v>145</v>
      </c>
      <c r="D236" s="86">
        <v>1013.36</v>
      </c>
      <c r="E236" s="73" t="s">
        <v>1491</v>
      </c>
      <c r="F236" s="74">
        <v>44707</v>
      </c>
      <c r="G236" s="73" t="s">
        <v>328</v>
      </c>
      <c r="H236" s="73" t="s">
        <v>329</v>
      </c>
      <c r="I236" s="73" t="s">
        <v>10</v>
      </c>
      <c r="J236" s="70">
        <v>108769</v>
      </c>
      <c r="K236" s="73" t="s">
        <v>591</v>
      </c>
      <c r="L236" s="73" t="s">
        <v>592</v>
      </c>
      <c r="M236" s="73" t="s">
        <v>456</v>
      </c>
      <c r="N236" s="70">
        <v>6417</v>
      </c>
      <c r="P236" s="75" t="s">
        <v>703</v>
      </c>
    </row>
    <row r="237" spans="1:16" s="70" customFormat="1">
      <c r="A237" s="70">
        <v>22000304</v>
      </c>
      <c r="B237" s="73" t="s">
        <v>144</v>
      </c>
      <c r="C237" s="73" t="s">
        <v>145</v>
      </c>
      <c r="D237" s="86">
        <v>1140.03</v>
      </c>
      <c r="E237" s="73" t="s">
        <v>1491</v>
      </c>
      <c r="F237" s="74">
        <v>44707</v>
      </c>
      <c r="G237" s="73" t="s">
        <v>328</v>
      </c>
      <c r="H237" s="73" t="s">
        <v>329</v>
      </c>
      <c r="I237" s="73" t="s">
        <v>10</v>
      </c>
      <c r="J237" s="70">
        <v>108769</v>
      </c>
      <c r="K237" s="73" t="s">
        <v>591</v>
      </c>
      <c r="L237" s="73" t="s">
        <v>592</v>
      </c>
      <c r="M237" s="73" t="s">
        <v>456</v>
      </c>
      <c r="N237" s="70">
        <v>6417</v>
      </c>
      <c r="P237" s="75" t="s">
        <v>704</v>
      </c>
    </row>
    <row r="238" spans="1:16" s="70" customFormat="1">
      <c r="A238" s="70">
        <v>22000305</v>
      </c>
      <c r="B238" s="73" t="s">
        <v>144</v>
      </c>
      <c r="C238" s="73" t="s">
        <v>145</v>
      </c>
      <c r="D238" s="86">
        <v>2786.74</v>
      </c>
      <c r="E238" s="73" t="s">
        <v>1491</v>
      </c>
      <c r="F238" s="74">
        <v>44707</v>
      </c>
      <c r="G238" s="73" t="s">
        <v>328</v>
      </c>
      <c r="H238" s="73" t="s">
        <v>329</v>
      </c>
      <c r="I238" s="73" t="s">
        <v>10</v>
      </c>
      <c r="J238" s="70">
        <v>108769</v>
      </c>
      <c r="K238" s="73" t="s">
        <v>591</v>
      </c>
      <c r="L238" s="73" t="s">
        <v>592</v>
      </c>
      <c r="M238" s="73" t="s">
        <v>456</v>
      </c>
      <c r="N238" s="70">
        <v>6417</v>
      </c>
      <c r="P238" s="75" t="s">
        <v>705</v>
      </c>
    </row>
    <row r="239" spans="1:16" s="70" customFormat="1">
      <c r="A239" s="70">
        <v>22000306</v>
      </c>
      <c r="B239" s="73" t="s">
        <v>144</v>
      </c>
      <c r="C239" s="73" t="s">
        <v>145</v>
      </c>
      <c r="D239" s="86">
        <v>2026.72</v>
      </c>
      <c r="E239" s="73" t="s">
        <v>1491</v>
      </c>
      <c r="F239" s="74">
        <v>44707</v>
      </c>
      <c r="G239" s="73" t="s">
        <v>328</v>
      </c>
      <c r="H239" s="73" t="s">
        <v>329</v>
      </c>
      <c r="I239" s="73" t="s">
        <v>10</v>
      </c>
      <c r="J239" s="70">
        <v>108769</v>
      </c>
      <c r="K239" s="73" t="s">
        <v>591</v>
      </c>
      <c r="L239" s="73" t="s">
        <v>592</v>
      </c>
      <c r="M239" s="73" t="s">
        <v>456</v>
      </c>
      <c r="N239" s="70">
        <v>6417</v>
      </c>
      <c r="P239" s="75" t="s">
        <v>706</v>
      </c>
    </row>
    <row r="240" spans="1:16" s="70" customFormat="1">
      <c r="A240" s="70">
        <v>22000307</v>
      </c>
      <c r="B240" s="73" t="s">
        <v>144</v>
      </c>
      <c r="C240" s="73" t="s">
        <v>145</v>
      </c>
      <c r="D240" s="86">
        <v>1989.92</v>
      </c>
      <c r="E240" s="73" t="s">
        <v>1491</v>
      </c>
      <c r="F240" s="74">
        <v>44707</v>
      </c>
      <c r="G240" s="73" t="s">
        <v>328</v>
      </c>
      <c r="H240" s="73" t="s">
        <v>329</v>
      </c>
      <c r="I240" s="73" t="s">
        <v>10</v>
      </c>
      <c r="J240" s="70">
        <v>108769</v>
      </c>
      <c r="K240" s="73" t="s">
        <v>591</v>
      </c>
      <c r="L240" s="73" t="s">
        <v>592</v>
      </c>
      <c r="M240" s="73" t="s">
        <v>456</v>
      </c>
      <c r="N240" s="70">
        <v>6417</v>
      </c>
      <c r="P240" s="75" t="s">
        <v>707</v>
      </c>
    </row>
    <row r="241" spans="1:16" s="70" customFormat="1">
      <c r="A241" s="70">
        <v>22000310</v>
      </c>
      <c r="B241" s="73" t="s">
        <v>144</v>
      </c>
      <c r="C241" s="73" t="s">
        <v>145</v>
      </c>
      <c r="D241" s="86">
        <v>20000</v>
      </c>
      <c r="E241" s="73" t="s">
        <v>1491</v>
      </c>
      <c r="F241" s="74">
        <v>44707</v>
      </c>
      <c r="G241" s="73" t="s">
        <v>328</v>
      </c>
      <c r="H241" s="73" t="s">
        <v>329</v>
      </c>
      <c r="I241" s="73" t="s">
        <v>10</v>
      </c>
      <c r="J241" s="70">
        <v>547578</v>
      </c>
      <c r="K241" s="73" t="s">
        <v>708</v>
      </c>
      <c r="L241" s="73" t="s">
        <v>644</v>
      </c>
      <c r="M241" s="73" t="s">
        <v>430</v>
      </c>
      <c r="N241" s="70">
        <v>6417</v>
      </c>
      <c r="P241" s="75" t="s">
        <v>709</v>
      </c>
    </row>
    <row r="242" spans="1:16" s="70" customFormat="1">
      <c r="A242" s="70">
        <v>22000311</v>
      </c>
      <c r="B242" s="73" t="s">
        <v>144</v>
      </c>
      <c r="C242" s="73" t="s">
        <v>145</v>
      </c>
      <c r="D242" s="86">
        <v>30000</v>
      </c>
      <c r="E242" s="73" t="s">
        <v>1491</v>
      </c>
      <c r="F242" s="74">
        <v>44707</v>
      </c>
      <c r="G242" s="73" t="s">
        <v>328</v>
      </c>
      <c r="H242" s="73" t="s">
        <v>329</v>
      </c>
      <c r="I242" s="73" t="s">
        <v>10</v>
      </c>
      <c r="J242" s="70">
        <v>247400</v>
      </c>
      <c r="K242" s="73" t="s">
        <v>710</v>
      </c>
      <c r="L242" s="73" t="s">
        <v>711</v>
      </c>
      <c r="M242" s="73" t="s">
        <v>430</v>
      </c>
      <c r="N242" s="70">
        <v>6417</v>
      </c>
      <c r="P242" s="75" t="s">
        <v>709</v>
      </c>
    </row>
    <row r="243" spans="1:16" s="70" customFormat="1">
      <c r="A243" s="70">
        <v>22000312</v>
      </c>
      <c r="B243" s="73" t="s">
        <v>144</v>
      </c>
      <c r="C243" s="73" t="s">
        <v>145</v>
      </c>
      <c r="D243" s="86">
        <v>54500</v>
      </c>
      <c r="E243" s="73" t="s">
        <v>1491</v>
      </c>
      <c r="F243" s="74">
        <v>44707</v>
      </c>
      <c r="G243" s="73" t="s">
        <v>328</v>
      </c>
      <c r="H243" s="73" t="s">
        <v>329</v>
      </c>
      <c r="I243" s="73" t="s">
        <v>10</v>
      </c>
      <c r="J243" s="70">
        <v>339154</v>
      </c>
      <c r="K243" s="73" t="s">
        <v>712</v>
      </c>
      <c r="L243" s="73" t="s">
        <v>713</v>
      </c>
      <c r="M243" s="73" t="s">
        <v>430</v>
      </c>
      <c r="N243" s="70">
        <v>6417</v>
      </c>
      <c r="P243" s="75" t="s">
        <v>709</v>
      </c>
    </row>
    <row r="244" spans="1:16" s="70" customFormat="1">
      <c r="A244" s="70">
        <v>22000313</v>
      </c>
      <c r="B244" s="73" t="s">
        <v>144</v>
      </c>
      <c r="C244" s="73" t="s">
        <v>145</v>
      </c>
      <c r="D244" s="86">
        <v>30000</v>
      </c>
      <c r="E244" s="73" t="s">
        <v>1491</v>
      </c>
      <c r="F244" s="74">
        <v>44707</v>
      </c>
      <c r="G244" s="73" t="s">
        <v>328</v>
      </c>
      <c r="H244" s="73" t="s">
        <v>329</v>
      </c>
      <c r="I244" s="73" t="s">
        <v>10</v>
      </c>
      <c r="J244" s="70">
        <v>377703</v>
      </c>
      <c r="K244" s="73" t="s">
        <v>714</v>
      </c>
      <c r="L244" s="73" t="s">
        <v>715</v>
      </c>
      <c r="M244" s="73" t="s">
        <v>430</v>
      </c>
      <c r="N244" s="70">
        <v>6417</v>
      </c>
      <c r="P244" s="75" t="s">
        <v>709</v>
      </c>
    </row>
    <row r="245" spans="1:16" s="70" customFormat="1">
      <c r="A245" s="70">
        <v>22000315</v>
      </c>
      <c r="B245" s="73" t="s">
        <v>144</v>
      </c>
      <c r="C245" s="73" t="s">
        <v>145</v>
      </c>
      <c r="D245" s="86">
        <v>30000</v>
      </c>
      <c r="E245" s="73" t="s">
        <v>1491</v>
      </c>
      <c r="F245" s="74">
        <v>44707</v>
      </c>
      <c r="G245" s="73" t="s">
        <v>328</v>
      </c>
      <c r="H245" s="73" t="s">
        <v>329</v>
      </c>
      <c r="I245" s="73" t="s">
        <v>10</v>
      </c>
      <c r="J245" s="70">
        <v>339844</v>
      </c>
      <c r="K245" s="73" t="s">
        <v>716</v>
      </c>
      <c r="L245" s="73" t="s">
        <v>717</v>
      </c>
      <c r="M245" s="73" t="s">
        <v>430</v>
      </c>
      <c r="N245" s="70">
        <v>6417</v>
      </c>
      <c r="P245" s="75" t="s">
        <v>709</v>
      </c>
    </row>
    <row r="246" spans="1:16" s="70" customFormat="1">
      <c r="A246" s="70">
        <v>22000316</v>
      </c>
      <c r="B246" s="73" t="s">
        <v>144</v>
      </c>
      <c r="C246" s="73" t="s">
        <v>145</v>
      </c>
      <c r="D246" s="86">
        <v>20000</v>
      </c>
      <c r="E246" s="73" t="s">
        <v>1491</v>
      </c>
      <c r="F246" s="74">
        <v>44707</v>
      </c>
      <c r="G246" s="73" t="s">
        <v>328</v>
      </c>
      <c r="H246" s="73" t="s">
        <v>329</v>
      </c>
      <c r="I246" s="73" t="s">
        <v>10</v>
      </c>
      <c r="J246" s="70">
        <v>499225</v>
      </c>
      <c r="K246" s="73" t="s">
        <v>718</v>
      </c>
      <c r="L246" s="73" t="s">
        <v>719</v>
      </c>
      <c r="M246" s="73" t="s">
        <v>430</v>
      </c>
      <c r="N246" s="70">
        <v>6417</v>
      </c>
      <c r="P246" s="75" t="s">
        <v>709</v>
      </c>
    </row>
    <row r="247" spans="1:16" s="70" customFormat="1">
      <c r="A247" s="70">
        <v>22000317</v>
      </c>
      <c r="B247" s="73" t="s">
        <v>144</v>
      </c>
      <c r="C247" s="73" t="s">
        <v>145</v>
      </c>
      <c r="D247" s="86">
        <v>30000</v>
      </c>
      <c r="E247" s="73" t="s">
        <v>1491</v>
      </c>
      <c r="F247" s="74">
        <v>44707</v>
      </c>
      <c r="G247" s="73" t="s">
        <v>328</v>
      </c>
      <c r="H247" s="73" t="s">
        <v>329</v>
      </c>
      <c r="I247" s="73" t="s">
        <v>10</v>
      </c>
      <c r="J247" s="70">
        <v>363659</v>
      </c>
      <c r="K247" s="73" t="s">
        <v>720</v>
      </c>
      <c r="L247" s="73" t="s">
        <v>721</v>
      </c>
      <c r="M247" s="73" t="s">
        <v>430</v>
      </c>
      <c r="N247" s="70">
        <v>6417</v>
      </c>
      <c r="P247" s="75" t="s">
        <v>709</v>
      </c>
    </row>
    <row r="248" spans="1:16" s="70" customFormat="1">
      <c r="A248" s="70">
        <v>22000318</v>
      </c>
      <c r="B248" s="73" t="s">
        <v>144</v>
      </c>
      <c r="C248" s="73" t="s">
        <v>145</v>
      </c>
      <c r="D248" s="86">
        <v>20000</v>
      </c>
      <c r="E248" s="73" t="s">
        <v>1491</v>
      </c>
      <c r="F248" s="74">
        <v>44707</v>
      </c>
      <c r="G248" s="73" t="s">
        <v>328</v>
      </c>
      <c r="H248" s="73" t="s">
        <v>329</v>
      </c>
      <c r="I248" s="73" t="s">
        <v>10</v>
      </c>
      <c r="J248" s="70">
        <v>453350</v>
      </c>
      <c r="K248" s="73" t="s">
        <v>722</v>
      </c>
      <c r="L248" s="73" t="s">
        <v>723</v>
      </c>
      <c r="M248" s="73" t="s">
        <v>430</v>
      </c>
      <c r="N248" s="70">
        <v>6417</v>
      </c>
      <c r="P248" s="75" t="s">
        <v>709</v>
      </c>
    </row>
    <row r="249" spans="1:16" s="70" customFormat="1">
      <c r="A249" s="70">
        <v>22000319</v>
      </c>
      <c r="B249" s="73" t="s">
        <v>144</v>
      </c>
      <c r="C249" s="73" t="s">
        <v>145</v>
      </c>
      <c r="D249" s="86">
        <v>30000</v>
      </c>
      <c r="E249" s="73" t="s">
        <v>1491</v>
      </c>
      <c r="F249" s="74">
        <v>44707</v>
      </c>
      <c r="G249" s="73" t="s">
        <v>328</v>
      </c>
      <c r="H249" s="73" t="s">
        <v>329</v>
      </c>
      <c r="I249" s="73" t="s">
        <v>10</v>
      </c>
      <c r="J249" s="70">
        <v>139767</v>
      </c>
      <c r="K249" s="73" t="s">
        <v>724</v>
      </c>
      <c r="L249" s="73" t="s">
        <v>725</v>
      </c>
      <c r="M249" s="73" t="s">
        <v>430</v>
      </c>
      <c r="N249" s="70">
        <v>6417</v>
      </c>
      <c r="P249" s="75" t="s">
        <v>709</v>
      </c>
    </row>
    <row r="250" spans="1:16" s="70" customFormat="1">
      <c r="A250" s="70">
        <v>22000320</v>
      </c>
      <c r="B250" s="73" t="s">
        <v>144</v>
      </c>
      <c r="C250" s="73" t="s">
        <v>145</v>
      </c>
      <c r="D250" s="86">
        <v>30000</v>
      </c>
      <c r="E250" s="73" t="s">
        <v>1491</v>
      </c>
      <c r="F250" s="74">
        <v>44707</v>
      </c>
      <c r="G250" s="73" t="s">
        <v>328</v>
      </c>
      <c r="H250" s="73" t="s">
        <v>329</v>
      </c>
      <c r="I250" s="73" t="s">
        <v>10</v>
      </c>
      <c r="J250" s="70">
        <v>262333</v>
      </c>
      <c r="K250" s="73" t="s">
        <v>726</v>
      </c>
      <c r="L250" s="73" t="s">
        <v>727</v>
      </c>
      <c r="M250" s="73" t="s">
        <v>430</v>
      </c>
      <c r="N250" s="70">
        <v>6417</v>
      </c>
      <c r="P250" s="75" t="s">
        <v>709</v>
      </c>
    </row>
    <row r="251" spans="1:16" s="70" customFormat="1">
      <c r="A251" s="70">
        <v>22000321</v>
      </c>
      <c r="B251" s="73" t="s">
        <v>144</v>
      </c>
      <c r="C251" s="73" t="s">
        <v>145</v>
      </c>
      <c r="D251" s="86">
        <v>30000</v>
      </c>
      <c r="E251" s="73" t="s">
        <v>1491</v>
      </c>
      <c r="F251" s="74">
        <v>44707</v>
      </c>
      <c r="G251" s="73" t="s">
        <v>328</v>
      </c>
      <c r="H251" s="73" t="s">
        <v>329</v>
      </c>
      <c r="I251" s="73" t="s">
        <v>10</v>
      </c>
      <c r="J251" s="70">
        <v>339530</v>
      </c>
      <c r="K251" s="73" t="s">
        <v>728</v>
      </c>
      <c r="L251" s="73" t="s">
        <v>729</v>
      </c>
      <c r="M251" s="73" t="s">
        <v>430</v>
      </c>
      <c r="N251" s="70">
        <v>6417</v>
      </c>
      <c r="P251" s="75" t="s">
        <v>730</v>
      </c>
    </row>
    <row r="252" spans="1:16" s="70" customFormat="1">
      <c r="A252" s="70">
        <v>22000322</v>
      </c>
      <c r="B252" s="73" t="s">
        <v>144</v>
      </c>
      <c r="C252" s="73" t="s">
        <v>145</v>
      </c>
      <c r="D252" s="86">
        <v>20000</v>
      </c>
      <c r="E252" s="73" t="s">
        <v>1491</v>
      </c>
      <c r="F252" s="74">
        <v>44707</v>
      </c>
      <c r="G252" s="73" t="s">
        <v>328</v>
      </c>
      <c r="H252" s="73" t="s">
        <v>329</v>
      </c>
      <c r="I252" s="73" t="s">
        <v>10</v>
      </c>
      <c r="J252" s="70">
        <v>494691</v>
      </c>
      <c r="K252" s="73" t="s">
        <v>731</v>
      </c>
      <c r="L252" s="73" t="s">
        <v>732</v>
      </c>
      <c r="M252" s="73" t="s">
        <v>430</v>
      </c>
      <c r="N252" s="70">
        <v>6417</v>
      </c>
      <c r="P252" s="75" t="s">
        <v>709</v>
      </c>
    </row>
    <row r="253" spans="1:16" s="70" customFormat="1">
      <c r="A253" s="70">
        <v>22000323</v>
      </c>
      <c r="B253" s="73" t="s">
        <v>144</v>
      </c>
      <c r="C253" s="73" t="s">
        <v>145</v>
      </c>
      <c r="D253" s="86">
        <v>20000</v>
      </c>
      <c r="E253" s="73" t="s">
        <v>1491</v>
      </c>
      <c r="F253" s="74">
        <v>44707</v>
      </c>
      <c r="G253" s="73" t="s">
        <v>328</v>
      </c>
      <c r="H253" s="73" t="s">
        <v>329</v>
      </c>
      <c r="I253" s="73" t="s">
        <v>10</v>
      </c>
      <c r="J253" s="70">
        <v>339788</v>
      </c>
      <c r="K253" s="73" t="s">
        <v>733</v>
      </c>
      <c r="L253" s="73" t="s">
        <v>734</v>
      </c>
      <c r="M253" s="73" t="s">
        <v>430</v>
      </c>
      <c r="N253" s="70">
        <v>6417</v>
      </c>
      <c r="P253" s="75" t="s">
        <v>709</v>
      </c>
    </row>
    <row r="254" spans="1:16" s="70" customFormat="1">
      <c r="A254" s="70">
        <v>22000324</v>
      </c>
      <c r="B254" s="73" t="s">
        <v>144</v>
      </c>
      <c r="C254" s="73" t="s">
        <v>145</v>
      </c>
      <c r="D254" s="86">
        <v>20000</v>
      </c>
      <c r="E254" s="73" t="s">
        <v>1491</v>
      </c>
      <c r="F254" s="74">
        <v>44707</v>
      </c>
      <c r="G254" s="73" t="s">
        <v>328</v>
      </c>
      <c r="H254" s="73" t="s">
        <v>329</v>
      </c>
      <c r="I254" s="73" t="s">
        <v>10</v>
      </c>
      <c r="J254" s="70">
        <v>345753</v>
      </c>
      <c r="K254" s="73" t="s">
        <v>735</v>
      </c>
      <c r="L254" s="73" t="s">
        <v>736</v>
      </c>
      <c r="M254" s="73" t="s">
        <v>430</v>
      </c>
      <c r="N254" s="70">
        <v>6417</v>
      </c>
      <c r="P254" s="75" t="s">
        <v>709</v>
      </c>
    </row>
    <row r="255" spans="1:16" s="70" customFormat="1">
      <c r="A255" s="70">
        <v>22000325</v>
      </c>
      <c r="B255" s="73" t="s">
        <v>144</v>
      </c>
      <c r="C255" s="73" t="s">
        <v>145</v>
      </c>
      <c r="D255" s="86">
        <v>40000</v>
      </c>
      <c r="E255" s="73" t="s">
        <v>1491</v>
      </c>
      <c r="F255" s="74">
        <v>44707</v>
      </c>
      <c r="G255" s="73" t="s">
        <v>328</v>
      </c>
      <c r="H255" s="73" t="s">
        <v>329</v>
      </c>
      <c r="I255" s="73" t="s">
        <v>10</v>
      </c>
      <c r="J255" s="70">
        <v>339493</v>
      </c>
      <c r="K255" s="73" t="s">
        <v>737</v>
      </c>
      <c r="L255" s="73" t="s">
        <v>738</v>
      </c>
      <c r="M255" s="73" t="s">
        <v>430</v>
      </c>
      <c r="N255" s="70">
        <v>6417</v>
      </c>
      <c r="P255" s="75" t="s">
        <v>709</v>
      </c>
    </row>
    <row r="256" spans="1:16" s="70" customFormat="1">
      <c r="A256" s="70">
        <v>22000326</v>
      </c>
      <c r="B256" s="73" t="s">
        <v>144</v>
      </c>
      <c r="C256" s="73" t="s">
        <v>145</v>
      </c>
      <c r="D256" s="86">
        <v>54500</v>
      </c>
      <c r="E256" s="73" t="s">
        <v>1491</v>
      </c>
      <c r="F256" s="74">
        <v>44707</v>
      </c>
      <c r="G256" s="73" t="s">
        <v>328</v>
      </c>
      <c r="H256" s="73" t="s">
        <v>329</v>
      </c>
      <c r="I256" s="73" t="s">
        <v>10</v>
      </c>
      <c r="J256" s="70">
        <v>262438</v>
      </c>
      <c r="K256" s="73" t="s">
        <v>739</v>
      </c>
      <c r="L256" s="73" t="s">
        <v>740</v>
      </c>
      <c r="M256" s="73" t="s">
        <v>430</v>
      </c>
      <c r="N256" s="70">
        <v>6417</v>
      </c>
      <c r="P256" s="75" t="s">
        <v>709</v>
      </c>
    </row>
    <row r="257" spans="1:16" s="70" customFormat="1">
      <c r="A257" s="70">
        <v>22000327</v>
      </c>
      <c r="B257" s="73" t="s">
        <v>144</v>
      </c>
      <c r="C257" s="73" t="s">
        <v>145</v>
      </c>
      <c r="D257" s="86">
        <v>30000</v>
      </c>
      <c r="E257" s="73" t="s">
        <v>1491</v>
      </c>
      <c r="F257" s="74">
        <v>44707</v>
      </c>
      <c r="G257" s="73" t="s">
        <v>328</v>
      </c>
      <c r="H257" s="73" t="s">
        <v>329</v>
      </c>
      <c r="I257" s="73" t="s">
        <v>10</v>
      </c>
      <c r="J257" s="70">
        <v>139772</v>
      </c>
      <c r="K257" s="73" t="s">
        <v>741</v>
      </c>
      <c r="L257" s="73" t="s">
        <v>742</v>
      </c>
      <c r="M257" s="73" t="s">
        <v>430</v>
      </c>
      <c r="N257" s="70">
        <v>6417</v>
      </c>
      <c r="P257" s="75" t="s">
        <v>709</v>
      </c>
    </row>
    <row r="258" spans="1:16" s="70" customFormat="1">
      <c r="A258" s="70">
        <v>22000328</v>
      </c>
      <c r="B258" s="73" t="s">
        <v>144</v>
      </c>
      <c r="C258" s="73" t="s">
        <v>145</v>
      </c>
      <c r="D258" s="86">
        <v>20000</v>
      </c>
      <c r="E258" s="73" t="s">
        <v>1491</v>
      </c>
      <c r="F258" s="74">
        <v>44707</v>
      </c>
      <c r="G258" s="73" t="s">
        <v>328</v>
      </c>
      <c r="H258" s="73" t="s">
        <v>329</v>
      </c>
      <c r="I258" s="73" t="s">
        <v>10</v>
      </c>
      <c r="J258" s="70">
        <v>298139</v>
      </c>
      <c r="K258" s="73" t="s">
        <v>743</v>
      </c>
      <c r="L258" s="73" t="s">
        <v>744</v>
      </c>
      <c r="M258" s="73" t="s">
        <v>430</v>
      </c>
      <c r="N258" s="70">
        <v>6417</v>
      </c>
      <c r="P258" s="75" t="s">
        <v>709</v>
      </c>
    </row>
    <row r="259" spans="1:16" s="70" customFormat="1">
      <c r="A259" s="70">
        <v>22000332</v>
      </c>
      <c r="B259" s="73" t="s">
        <v>144</v>
      </c>
      <c r="C259" s="73" t="s">
        <v>145</v>
      </c>
      <c r="D259" s="86">
        <v>54500</v>
      </c>
      <c r="E259" s="73" t="s">
        <v>1491</v>
      </c>
      <c r="F259" s="74">
        <v>44707</v>
      </c>
      <c r="G259" s="73" t="s">
        <v>328</v>
      </c>
      <c r="H259" s="73" t="s">
        <v>329</v>
      </c>
      <c r="I259" s="73" t="s">
        <v>10</v>
      </c>
      <c r="J259" s="70">
        <v>160912</v>
      </c>
      <c r="K259" s="73" t="s">
        <v>745</v>
      </c>
      <c r="L259" s="73" t="s">
        <v>746</v>
      </c>
      <c r="M259" s="73" t="s">
        <v>430</v>
      </c>
      <c r="N259" s="70">
        <v>6417</v>
      </c>
      <c r="P259" s="75" t="s">
        <v>709</v>
      </c>
    </row>
    <row r="260" spans="1:16" s="70" customFormat="1">
      <c r="A260" s="70">
        <v>22000333</v>
      </c>
      <c r="B260" s="73" t="s">
        <v>144</v>
      </c>
      <c r="C260" s="73" t="s">
        <v>145</v>
      </c>
      <c r="D260" s="86">
        <v>20000</v>
      </c>
      <c r="E260" s="73" t="s">
        <v>1491</v>
      </c>
      <c r="F260" s="74">
        <v>44707</v>
      </c>
      <c r="G260" s="73" t="s">
        <v>328</v>
      </c>
      <c r="H260" s="73" t="s">
        <v>329</v>
      </c>
      <c r="I260" s="73" t="s">
        <v>10</v>
      </c>
      <c r="J260" s="70">
        <v>468984</v>
      </c>
      <c r="K260" s="73" t="s">
        <v>747</v>
      </c>
      <c r="L260" s="73" t="s">
        <v>748</v>
      </c>
      <c r="M260" s="73" t="s">
        <v>430</v>
      </c>
      <c r="N260" s="70">
        <v>6417</v>
      </c>
      <c r="P260" s="75" t="s">
        <v>709</v>
      </c>
    </row>
    <row r="261" spans="1:16" s="70" customFormat="1">
      <c r="A261" s="70">
        <v>22000334</v>
      </c>
      <c r="B261" s="73" t="s">
        <v>144</v>
      </c>
      <c r="C261" s="73" t="s">
        <v>145</v>
      </c>
      <c r="D261" s="86">
        <v>20000</v>
      </c>
      <c r="E261" s="73" t="s">
        <v>1491</v>
      </c>
      <c r="F261" s="74">
        <v>44707</v>
      </c>
      <c r="G261" s="73" t="s">
        <v>328</v>
      </c>
      <c r="H261" s="73" t="s">
        <v>329</v>
      </c>
      <c r="I261" s="73" t="s">
        <v>10</v>
      </c>
      <c r="J261" s="70">
        <v>340764</v>
      </c>
      <c r="K261" s="73" t="s">
        <v>749</v>
      </c>
      <c r="L261" s="73" t="s">
        <v>750</v>
      </c>
      <c r="M261" s="73" t="s">
        <v>430</v>
      </c>
      <c r="N261" s="70">
        <v>6417</v>
      </c>
      <c r="P261" s="75" t="s">
        <v>709</v>
      </c>
    </row>
    <row r="262" spans="1:16" s="70" customFormat="1">
      <c r="A262" s="70">
        <v>22000335</v>
      </c>
      <c r="B262" s="73" t="s">
        <v>144</v>
      </c>
      <c r="C262" s="73" t="s">
        <v>145</v>
      </c>
      <c r="D262" s="86">
        <v>20000</v>
      </c>
      <c r="E262" s="73" t="s">
        <v>1491</v>
      </c>
      <c r="F262" s="74">
        <v>44707</v>
      </c>
      <c r="G262" s="73" t="s">
        <v>328</v>
      </c>
      <c r="H262" s="73" t="s">
        <v>329</v>
      </c>
      <c r="I262" s="73" t="s">
        <v>10</v>
      </c>
      <c r="J262" s="70">
        <v>262793</v>
      </c>
      <c r="K262" s="73" t="s">
        <v>751</v>
      </c>
      <c r="L262" s="73" t="s">
        <v>752</v>
      </c>
      <c r="M262" s="73" t="s">
        <v>430</v>
      </c>
      <c r="N262" s="70">
        <v>6417</v>
      </c>
      <c r="P262" s="75" t="s">
        <v>709</v>
      </c>
    </row>
    <row r="263" spans="1:16" s="70" customFormat="1">
      <c r="A263" s="70">
        <v>22000337</v>
      </c>
      <c r="B263" s="73" t="s">
        <v>144</v>
      </c>
      <c r="C263" s="73" t="s">
        <v>145</v>
      </c>
      <c r="D263" s="86">
        <v>20000</v>
      </c>
      <c r="E263" s="73" t="s">
        <v>1491</v>
      </c>
      <c r="F263" s="74">
        <v>44707</v>
      </c>
      <c r="G263" s="73" t="s">
        <v>328</v>
      </c>
      <c r="H263" s="73" t="s">
        <v>329</v>
      </c>
      <c r="I263" s="73" t="s">
        <v>10</v>
      </c>
      <c r="J263" s="70">
        <v>499160</v>
      </c>
      <c r="K263" s="73" t="s">
        <v>753</v>
      </c>
      <c r="L263" s="73" t="s">
        <v>754</v>
      </c>
      <c r="M263" s="73" t="s">
        <v>430</v>
      </c>
      <c r="N263" s="70">
        <v>6417</v>
      </c>
      <c r="P263" s="75" t="s">
        <v>709</v>
      </c>
    </row>
    <row r="264" spans="1:16" s="70" customFormat="1">
      <c r="A264" s="70">
        <v>22000338</v>
      </c>
      <c r="B264" s="73" t="s">
        <v>144</v>
      </c>
      <c r="C264" s="73" t="s">
        <v>145</v>
      </c>
      <c r="D264" s="86">
        <v>20000</v>
      </c>
      <c r="E264" s="73" t="s">
        <v>1491</v>
      </c>
      <c r="F264" s="74">
        <v>44707</v>
      </c>
      <c r="G264" s="73" t="s">
        <v>328</v>
      </c>
      <c r="H264" s="73" t="s">
        <v>329</v>
      </c>
      <c r="I264" s="73" t="s">
        <v>10</v>
      </c>
      <c r="J264" s="70">
        <v>490533</v>
      </c>
      <c r="K264" s="73" t="s">
        <v>755</v>
      </c>
      <c r="L264" s="73" t="s">
        <v>756</v>
      </c>
      <c r="M264" s="73" t="s">
        <v>430</v>
      </c>
      <c r="N264" s="70">
        <v>6417</v>
      </c>
      <c r="P264" s="75" t="s">
        <v>709</v>
      </c>
    </row>
    <row r="265" spans="1:16" s="70" customFormat="1">
      <c r="A265" s="70">
        <v>22000339</v>
      </c>
      <c r="B265" s="73" t="s">
        <v>144</v>
      </c>
      <c r="C265" s="73" t="s">
        <v>145</v>
      </c>
      <c r="D265" s="86">
        <v>20000</v>
      </c>
      <c r="E265" s="73" t="s">
        <v>1491</v>
      </c>
      <c r="F265" s="74">
        <v>44707</v>
      </c>
      <c r="G265" s="73" t="s">
        <v>328</v>
      </c>
      <c r="H265" s="73" t="s">
        <v>329</v>
      </c>
      <c r="I265" s="73" t="s">
        <v>10</v>
      </c>
      <c r="J265" s="70">
        <v>445532</v>
      </c>
      <c r="K265" s="73" t="s">
        <v>757</v>
      </c>
      <c r="L265" s="73" t="s">
        <v>758</v>
      </c>
      <c r="M265" s="73" t="s">
        <v>430</v>
      </c>
      <c r="N265" s="70">
        <v>6417</v>
      </c>
      <c r="P265" s="75" t="s">
        <v>709</v>
      </c>
    </row>
    <row r="266" spans="1:16" s="70" customFormat="1">
      <c r="A266" s="70">
        <v>22000340</v>
      </c>
      <c r="B266" s="73" t="s">
        <v>144</v>
      </c>
      <c r="C266" s="73" t="s">
        <v>145</v>
      </c>
      <c r="D266" s="86">
        <v>20000</v>
      </c>
      <c r="E266" s="73" t="s">
        <v>1491</v>
      </c>
      <c r="F266" s="74">
        <v>44707</v>
      </c>
      <c r="G266" s="73" t="s">
        <v>328</v>
      </c>
      <c r="H266" s="73" t="s">
        <v>329</v>
      </c>
      <c r="I266" s="73" t="s">
        <v>10</v>
      </c>
      <c r="J266" s="70">
        <v>606935</v>
      </c>
      <c r="K266" s="73" t="s">
        <v>759</v>
      </c>
      <c r="L266" s="73" t="s">
        <v>760</v>
      </c>
      <c r="M266" s="73" t="s">
        <v>430</v>
      </c>
      <c r="N266" s="70">
        <v>6417</v>
      </c>
      <c r="P266" s="75" t="s">
        <v>709</v>
      </c>
    </row>
    <row r="267" spans="1:16" s="70" customFormat="1">
      <c r="A267" s="70">
        <v>22000342</v>
      </c>
      <c r="B267" s="73" t="s">
        <v>144</v>
      </c>
      <c r="C267" s="73" t="s">
        <v>145</v>
      </c>
      <c r="D267" s="86">
        <v>380.01</v>
      </c>
      <c r="E267" s="73" t="s">
        <v>1491</v>
      </c>
      <c r="F267" s="74">
        <v>44707</v>
      </c>
      <c r="G267" s="73" t="s">
        <v>328</v>
      </c>
      <c r="H267" s="73" t="s">
        <v>329</v>
      </c>
      <c r="I267" s="73" t="s">
        <v>10</v>
      </c>
      <c r="J267" s="70">
        <v>108769</v>
      </c>
      <c r="K267" s="73" t="s">
        <v>591</v>
      </c>
      <c r="L267" s="73" t="s">
        <v>592</v>
      </c>
      <c r="M267" s="73" t="s">
        <v>456</v>
      </c>
      <c r="N267" s="70">
        <v>6417</v>
      </c>
      <c r="P267" s="75" t="s">
        <v>761</v>
      </c>
    </row>
    <row r="268" spans="1:16" s="70" customFormat="1">
      <c r="A268" s="70">
        <v>22000046</v>
      </c>
      <c r="B268" s="73" t="s">
        <v>144</v>
      </c>
      <c r="C268" s="73" t="s">
        <v>145</v>
      </c>
      <c r="D268" s="86">
        <v>840</v>
      </c>
      <c r="E268" s="73" t="s">
        <v>1491</v>
      </c>
      <c r="F268" s="74">
        <v>44708</v>
      </c>
      <c r="G268" s="73" t="s">
        <v>328</v>
      </c>
      <c r="H268" s="73" t="s">
        <v>329</v>
      </c>
      <c r="I268" s="73" t="s">
        <v>10</v>
      </c>
      <c r="J268" s="70">
        <v>1242590</v>
      </c>
      <c r="K268" s="73" t="s">
        <v>762</v>
      </c>
      <c r="L268" s="73" t="s">
        <v>763</v>
      </c>
      <c r="M268" s="73" t="s">
        <v>456</v>
      </c>
      <c r="N268" s="70">
        <v>6417</v>
      </c>
      <c r="P268" s="75" t="s">
        <v>764</v>
      </c>
    </row>
    <row r="269" spans="1:16" s="70" customFormat="1">
      <c r="A269" s="70">
        <v>22000046</v>
      </c>
      <c r="B269" s="73" t="s">
        <v>144</v>
      </c>
      <c r="C269" s="73" t="s">
        <v>145</v>
      </c>
      <c r="D269" s="86">
        <v>16.8</v>
      </c>
      <c r="E269" s="73" t="s">
        <v>1491</v>
      </c>
      <c r="F269" s="74">
        <v>44708</v>
      </c>
      <c r="G269" s="73" t="s">
        <v>328</v>
      </c>
      <c r="H269" s="73" t="s">
        <v>329</v>
      </c>
      <c r="I269" s="73" t="s">
        <v>10</v>
      </c>
      <c r="J269" s="70">
        <v>1242590</v>
      </c>
      <c r="K269" s="73" t="s">
        <v>762</v>
      </c>
      <c r="L269" s="73" t="s">
        <v>765</v>
      </c>
      <c r="M269" s="73" t="s">
        <v>456</v>
      </c>
      <c r="N269" s="70">
        <v>6417</v>
      </c>
      <c r="P269" s="75" t="s">
        <v>764</v>
      </c>
    </row>
    <row r="270" spans="1:16" s="70" customFormat="1">
      <c r="A270" s="70">
        <v>22000046</v>
      </c>
      <c r="B270" s="73" t="s">
        <v>144</v>
      </c>
      <c r="C270" s="73" t="s">
        <v>145</v>
      </c>
      <c r="D270" s="86">
        <v>-16.8</v>
      </c>
      <c r="E270" s="73" t="s">
        <v>1491</v>
      </c>
      <c r="F270" s="74">
        <v>44708</v>
      </c>
      <c r="G270" s="73" t="s">
        <v>328</v>
      </c>
      <c r="H270" s="73" t="s">
        <v>329</v>
      </c>
      <c r="I270" s="73" t="s">
        <v>10</v>
      </c>
      <c r="J270" s="70">
        <v>1242590</v>
      </c>
      <c r="K270" s="73" t="s">
        <v>762</v>
      </c>
      <c r="L270" s="73" t="s">
        <v>763</v>
      </c>
      <c r="M270" s="73" t="s">
        <v>456</v>
      </c>
      <c r="N270" s="70">
        <v>6417</v>
      </c>
      <c r="P270" s="75" t="s">
        <v>764</v>
      </c>
    </row>
    <row r="271" spans="1:16" s="70" customFormat="1">
      <c r="A271" s="70">
        <v>22000047</v>
      </c>
      <c r="B271" s="73" t="s">
        <v>144</v>
      </c>
      <c r="C271" s="73" t="s">
        <v>145</v>
      </c>
      <c r="D271" s="86">
        <v>420</v>
      </c>
      <c r="E271" s="73" t="s">
        <v>1491</v>
      </c>
      <c r="F271" s="74">
        <v>44708</v>
      </c>
      <c r="G271" s="73" t="s">
        <v>328</v>
      </c>
      <c r="H271" s="73" t="s">
        <v>329</v>
      </c>
      <c r="I271" s="73" t="s">
        <v>10</v>
      </c>
      <c r="J271" s="70">
        <v>1242590</v>
      </c>
      <c r="K271" s="73" t="s">
        <v>762</v>
      </c>
      <c r="L271" s="73" t="s">
        <v>763</v>
      </c>
      <c r="M271" s="73" t="s">
        <v>456</v>
      </c>
      <c r="N271" s="70">
        <v>6417</v>
      </c>
      <c r="P271" s="75" t="s">
        <v>766</v>
      </c>
    </row>
    <row r="272" spans="1:16" s="70" customFormat="1">
      <c r="A272" s="70">
        <v>22000047</v>
      </c>
      <c r="B272" s="73" t="s">
        <v>144</v>
      </c>
      <c r="C272" s="73" t="s">
        <v>145</v>
      </c>
      <c r="D272" s="86">
        <v>8.4</v>
      </c>
      <c r="E272" s="73" t="s">
        <v>1491</v>
      </c>
      <c r="F272" s="74">
        <v>44708</v>
      </c>
      <c r="G272" s="73" t="s">
        <v>328</v>
      </c>
      <c r="H272" s="73" t="s">
        <v>329</v>
      </c>
      <c r="I272" s="73" t="s">
        <v>10</v>
      </c>
      <c r="J272" s="70">
        <v>1242590</v>
      </c>
      <c r="K272" s="73" t="s">
        <v>762</v>
      </c>
      <c r="L272" s="73" t="s">
        <v>767</v>
      </c>
      <c r="M272" s="73" t="s">
        <v>456</v>
      </c>
      <c r="N272" s="70">
        <v>6417</v>
      </c>
      <c r="P272" s="75" t="s">
        <v>766</v>
      </c>
    </row>
    <row r="273" spans="1:16" s="70" customFormat="1">
      <c r="A273" s="70">
        <v>22000047</v>
      </c>
      <c r="B273" s="73" t="s">
        <v>144</v>
      </c>
      <c r="C273" s="73" t="s">
        <v>145</v>
      </c>
      <c r="D273" s="86">
        <v>-8.4</v>
      </c>
      <c r="E273" s="73" t="s">
        <v>1491</v>
      </c>
      <c r="F273" s="74">
        <v>44708</v>
      </c>
      <c r="G273" s="73" t="s">
        <v>328</v>
      </c>
      <c r="H273" s="73" t="s">
        <v>329</v>
      </c>
      <c r="I273" s="73" t="s">
        <v>10</v>
      </c>
      <c r="J273" s="70">
        <v>1242590</v>
      </c>
      <c r="K273" s="73" t="s">
        <v>762</v>
      </c>
      <c r="L273" s="73" t="s">
        <v>763</v>
      </c>
      <c r="M273" s="73" t="s">
        <v>456</v>
      </c>
      <c r="N273" s="70">
        <v>6417</v>
      </c>
      <c r="P273" s="75" t="s">
        <v>766</v>
      </c>
    </row>
    <row r="274" spans="1:16" s="70" customFormat="1">
      <c r="A274" s="70">
        <v>22000049</v>
      </c>
      <c r="B274" s="73" t="s">
        <v>144</v>
      </c>
      <c r="C274" s="73" t="s">
        <v>145</v>
      </c>
      <c r="D274" s="86">
        <v>1050</v>
      </c>
      <c r="E274" s="73" t="s">
        <v>1491</v>
      </c>
      <c r="F274" s="74">
        <v>44708</v>
      </c>
      <c r="G274" s="73" t="s">
        <v>328</v>
      </c>
      <c r="H274" s="73" t="s">
        <v>329</v>
      </c>
      <c r="I274" s="73" t="s">
        <v>10</v>
      </c>
      <c r="J274" s="70">
        <v>1242590</v>
      </c>
      <c r="K274" s="73" t="s">
        <v>762</v>
      </c>
      <c r="L274" s="73" t="s">
        <v>763</v>
      </c>
      <c r="M274" s="73" t="s">
        <v>456</v>
      </c>
      <c r="N274" s="70">
        <v>6417</v>
      </c>
      <c r="P274" s="75" t="s">
        <v>768</v>
      </c>
    </row>
    <row r="275" spans="1:16" s="70" customFormat="1">
      <c r="A275" s="70">
        <v>22000049</v>
      </c>
      <c r="B275" s="73" t="s">
        <v>144</v>
      </c>
      <c r="C275" s="73" t="s">
        <v>145</v>
      </c>
      <c r="D275" s="86">
        <v>21</v>
      </c>
      <c r="E275" s="73" t="s">
        <v>1491</v>
      </c>
      <c r="F275" s="74">
        <v>44708</v>
      </c>
      <c r="G275" s="73" t="s">
        <v>328</v>
      </c>
      <c r="H275" s="73" t="s">
        <v>329</v>
      </c>
      <c r="I275" s="73" t="s">
        <v>10</v>
      </c>
      <c r="J275" s="70">
        <v>1242590</v>
      </c>
      <c r="K275" s="73" t="s">
        <v>762</v>
      </c>
      <c r="L275" s="73" t="s">
        <v>156</v>
      </c>
      <c r="M275" s="73" t="s">
        <v>456</v>
      </c>
      <c r="N275" s="70">
        <v>6417</v>
      </c>
      <c r="P275" s="75" t="s">
        <v>768</v>
      </c>
    </row>
    <row r="276" spans="1:16" s="70" customFormat="1">
      <c r="A276" s="70">
        <v>22000049</v>
      </c>
      <c r="B276" s="73" t="s">
        <v>144</v>
      </c>
      <c r="C276" s="73" t="s">
        <v>145</v>
      </c>
      <c r="D276" s="86">
        <v>-21</v>
      </c>
      <c r="E276" s="73" t="s">
        <v>1491</v>
      </c>
      <c r="F276" s="74">
        <v>44708</v>
      </c>
      <c r="G276" s="73" t="s">
        <v>328</v>
      </c>
      <c r="H276" s="73" t="s">
        <v>329</v>
      </c>
      <c r="I276" s="73" t="s">
        <v>10</v>
      </c>
      <c r="J276" s="70">
        <v>1242590</v>
      </c>
      <c r="K276" s="73" t="s">
        <v>762</v>
      </c>
      <c r="L276" s="73" t="s">
        <v>763</v>
      </c>
      <c r="M276" s="73" t="s">
        <v>456</v>
      </c>
      <c r="N276" s="70">
        <v>6417</v>
      </c>
      <c r="P276" s="75" t="s">
        <v>768</v>
      </c>
    </row>
    <row r="277" spans="1:16" s="70" customFormat="1">
      <c r="A277" s="70">
        <v>22000052</v>
      </c>
      <c r="B277" s="73" t="s">
        <v>144</v>
      </c>
      <c r="C277" s="73" t="s">
        <v>145</v>
      </c>
      <c r="D277" s="86">
        <v>1890</v>
      </c>
      <c r="E277" s="73" t="s">
        <v>1491</v>
      </c>
      <c r="F277" s="74">
        <v>44708</v>
      </c>
      <c r="G277" s="73" t="s">
        <v>328</v>
      </c>
      <c r="H277" s="73" t="s">
        <v>329</v>
      </c>
      <c r="I277" s="73" t="s">
        <v>10</v>
      </c>
      <c r="J277" s="70">
        <v>1242590</v>
      </c>
      <c r="K277" s="73" t="s">
        <v>762</v>
      </c>
      <c r="L277" s="73" t="s">
        <v>763</v>
      </c>
      <c r="M277" s="73" t="s">
        <v>456</v>
      </c>
      <c r="N277" s="70">
        <v>6417</v>
      </c>
      <c r="P277" s="75" t="s">
        <v>769</v>
      </c>
    </row>
    <row r="278" spans="1:16" s="70" customFormat="1">
      <c r="A278" s="70">
        <v>22000052</v>
      </c>
      <c r="B278" s="73" t="s">
        <v>144</v>
      </c>
      <c r="C278" s="73" t="s">
        <v>145</v>
      </c>
      <c r="D278" s="86">
        <v>37.799999999999997</v>
      </c>
      <c r="E278" s="73" t="s">
        <v>1491</v>
      </c>
      <c r="F278" s="74">
        <v>44708</v>
      </c>
      <c r="G278" s="73" t="s">
        <v>328</v>
      </c>
      <c r="H278" s="73" t="s">
        <v>329</v>
      </c>
      <c r="I278" s="73" t="s">
        <v>10</v>
      </c>
      <c r="J278" s="70">
        <v>1242590</v>
      </c>
      <c r="K278" s="73" t="s">
        <v>762</v>
      </c>
      <c r="L278" s="73" t="s">
        <v>156</v>
      </c>
      <c r="M278" s="73" t="s">
        <v>456</v>
      </c>
      <c r="N278" s="70">
        <v>6417</v>
      </c>
      <c r="P278" s="75" t="s">
        <v>769</v>
      </c>
    </row>
    <row r="279" spans="1:16" s="70" customFormat="1">
      <c r="A279" s="70">
        <v>22000052</v>
      </c>
      <c r="B279" s="73" t="s">
        <v>144</v>
      </c>
      <c r="C279" s="73" t="s">
        <v>145</v>
      </c>
      <c r="D279" s="86">
        <v>-37.799999999999997</v>
      </c>
      <c r="E279" s="73" t="s">
        <v>1491</v>
      </c>
      <c r="F279" s="74">
        <v>44708</v>
      </c>
      <c r="G279" s="73" t="s">
        <v>328</v>
      </c>
      <c r="H279" s="73" t="s">
        <v>329</v>
      </c>
      <c r="I279" s="73" t="s">
        <v>10</v>
      </c>
      <c r="J279" s="70">
        <v>1242590</v>
      </c>
      <c r="K279" s="73" t="s">
        <v>762</v>
      </c>
      <c r="L279" s="73" t="s">
        <v>763</v>
      </c>
      <c r="M279" s="73" t="s">
        <v>456</v>
      </c>
      <c r="N279" s="70">
        <v>6417</v>
      </c>
      <c r="P279" s="75" t="s">
        <v>769</v>
      </c>
    </row>
    <row r="280" spans="1:16" s="70" customFormat="1">
      <c r="A280" s="70">
        <v>22000053</v>
      </c>
      <c r="B280" s="73" t="s">
        <v>144</v>
      </c>
      <c r="C280" s="73" t="s">
        <v>145</v>
      </c>
      <c r="D280" s="86">
        <v>315</v>
      </c>
      <c r="E280" s="73" t="s">
        <v>1491</v>
      </c>
      <c r="F280" s="74">
        <v>44708</v>
      </c>
      <c r="G280" s="73" t="s">
        <v>328</v>
      </c>
      <c r="H280" s="73" t="s">
        <v>329</v>
      </c>
      <c r="I280" s="73" t="s">
        <v>10</v>
      </c>
      <c r="J280" s="70">
        <v>1242590</v>
      </c>
      <c r="K280" s="73" t="s">
        <v>762</v>
      </c>
      <c r="L280" s="73" t="s">
        <v>763</v>
      </c>
      <c r="M280" s="73" t="s">
        <v>456</v>
      </c>
      <c r="N280" s="70">
        <v>6417</v>
      </c>
      <c r="P280" s="75" t="s">
        <v>770</v>
      </c>
    </row>
    <row r="281" spans="1:16" s="70" customFormat="1">
      <c r="A281" s="70">
        <v>22000053</v>
      </c>
      <c r="B281" s="73" t="s">
        <v>144</v>
      </c>
      <c r="C281" s="73" t="s">
        <v>145</v>
      </c>
      <c r="D281" s="86">
        <v>6.3</v>
      </c>
      <c r="E281" s="73" t="s">
        <v>1491</v>
      </c>
      <c r="F281" s="74">
        <v>44708</v>
      </c>
      <c r="G281" s="73" t="s">
        <v>328</v>
      </c>
      <c r="H281" s="73" t="s">
        <v>329</v>
      </c>
      <c r="I281" s="73" t="s">
        <v>10</v>
      </c>
      <c r="J281" s="70">
        <v>1242590</v>
      </c>
      <c r="K281" s="73" t="s">
        <v>762</v>
      </c>
      <c r="L281" s="73" t="s">
        <v>767</v>
      </c>
      <c r="M281" s="73" t="s">
        <v>456</v>
      </c>
      <c r="N281" s="70">
        <v>6417</v>
      </c>
      <c r="P281" s="75" t="s">
        <v>770</v>
      </c>
    </row>
    <row r="282" spans="1:16" s="70" customFormat="1">
      <c r="A282" s="70">
        <v>22000053</v>
      </c>
      <c r="B282" s="73" t="s">
        <v>144</v>
      </c>
      <c r="C282" s="73" t="s">
        <v>145</v>
      </c>
      <c r="D282" s="86">
        <v>-6.3</v>
      </c>
      <c r="E282" s="73" t="s">
        <v>1491</v>
      </c>
      <c r="F282" s="74">
        <v>44708</v>
      </c>
      <c r="G282" s="73" t="s">
        <v>328</v>
      </c>
      <c r="H282" s="73" t="s">
        <v>329</v>
      </c>
      <c r="I282" s="73" t="s">
        <v>10</v>
      </c>
      <c r="J282" s="70">
        <v>1242590</v>
      </c>
      <c r="K282" s="73" t="s">
        <v>762</v>
      </c>
      <c r="L282" s="73" t="s">
        <v>763</v>
      </c>
      <c r="M282" s="73" t="s">
        <v>456</v>
      </c>
      <c r="N282" s="70">
        <v>6417</v>
      </c>
      <c r="P282" s="75" t="s">
        <v>770</v>
      </c>
    </row>
    <row r="283" spans="1:16" s="70" customFormat="1">
      <c r="A283" s="70">
        <v>22000054</v>
      </c>
      <c r="B283" s="73" t="s">
        <v>144</v>
      </c>
      <c r="C283" s="73" t="s">
        <v>145</v>
      </c>
      <c r="D283" s="86">
        <v>18429.169999999998</v>
      </c>
      <c r="E283" s="73" t="s">
        <v>1491</v>
      </c>
      <c r="F283" s="74">
        <v>44708</v>
      </c>
      <c r="G283" s="73" t="s">
        <v>328</v>
      </c>
      <c r="H283" s="73" t="s">
        <v>329</v>
      </c>
      <c r="I283" s="73" t="s">
        <v>10</v>
      </c>
      <c r="J283" s="70">
        <v>108096</v>
      </c>
      <c r="K283" s="73" t="s">
        <v>193</v>
      </c>
      <c r="L283" s="73" t="s">
        <v>148</v>
      </c>
      <c r="M283" s="73" t="s">
        <v>330</v>
      </c>
      <c r="N283" s="70">
        <v>6417</v>
      </c>
      <c r="P283" s="75" t="s">
        <v>771</v>
      </c>
    </row>
    <row r="284" spans="1:16" s="70" customFormat="1">
      <c r="A284" s="70">
        <v>22000054</v>
      </c>
      <c r="B284" s="73" t="s">
        <v>144</v>
      </c>
      <c r="C284" s="73" t="s">
        <v>145</v>
      </c>
      <c r="D284" s="86">
        <v>280.58</v>
      </c>
      <c r="E284" s="73" t="s">
        <v>1491</v>
      </c>
      <c r="F284" s="74">
        <v>44708</v>
      </c>
      <c r="G284" s="73" t="s">
        <v>328</v>
      </c>
      <c r="H284" s="73" t="s">
        <v>329</v>
      </c>
      <c r="I284" s="73" t="s">
        <v>10</v>
      </c>
      <c r="J284" s="70">
        <v>108096</v>
      </c>
      <c r="K284" s="73" t="s">
        <v>193</v>
      </c>
      <c r="L284" s="73" t="s">
        <v>149</v>
      </c>
      <c r="M284" s="73" t="s">
        <v>330</v>
      </c>
      <c r="N284" s="70">
        <v>6417</v>
      </c>
      <c r="P284" s="75" t="s">
        <v>771</v>
      </c>
    </row>
    <row r="285" spans="1:16" s="70" customFormat="1">
      <c r="A285" s="70">
        <v>22000054</v>
      </c>
      <c r="B285" s="73" t="s">
        <v>144</v>
      </c>
      <c r="C285" s="73" t="s">
        <v>145</v>
      </c>
      <c r="D285" s="86">
        <v>-280.58</v>
      </c>
      <c r="E285" s="73" t="s">
        <v>1491</v>
      </c>
      <c r="F285" s="74">
        <v>44708</v>
      </c>
      <c r="G285" s="73" t="s">
        <v>328</v>
      </c>
      <c r="H285" s="73" t="s">
        <v>329</v>
      </c>
      <c r="I285" s="73" t="s">
        <v>10</v>
      </c>
      <c r="J285" s="70">
        <v>108096</v>
      </c>
      <c r="K285" s="73" t="s">
        <v>193</v>
      </c>
      <c r="L285" s="73" t="s">
        <v>148</v>
      </c>
      <c r="M285" s="73" t="s">
        <v>330</v>
      </c>
      <c r="N285" s="70">
        <v>6417</v>
      </c>
      <c r="P285" s="75" t="s">
        <v>771</v>
      </c>
    </row>
    <row r="286" spans="1:16" s="70" customFormat="1">
      <c r="A286" s="70">
        <v>22000054</v>
      </c>
      <c r="B286" s="73" t="s">
        <v>144</v>
      </c>
      <c r="C286" s="73" t="s">
        <v>145</v>
      </c>
      <c r="D286" s="86">
        <v>221.15</v>
      </c>
      <c r="E286" s="73" t="s">
        <v>1491</v>
      </c>
      <c r="F286" s="74">
        <v>44708</v>
      </c>
      <c r="G286" s="73" t="s">
        <v>328</v>
      </c>
      <c r="H286" s="73" t="s">
        <v>329</v>
      </c>
      <c r="I286" s="73" t="s">
        <v>10</v>
      </c>
      <c r="J286" s="70">
        <v>108096</v>
      </c>
      <c r="K286" s="73" t="s">
        <v>193</v>
      </c>
      <c r="L286" s="73" t="s">
        <v>150</v>
      </c>
      <c r="M286" s="73" t="s">
        <v>330</v>
      </c>
      <c r="N286" s="70">
        <v>6417</v>
      </c>
      <c r="P286" s="75" t="s">
        <v>771</v>
      </c>
    </row>
    <row r="287" spans="1:16" s="70" customFormat="1">
      <c r="A287" s="70">
        <v>22000054</v>
      </c>
      <c r="B287" s="73" t="s">
        <v>144</v>
      </c>
      <c r="C287" s="73" t="s">
        <v>145</v>
      </c>
      <c r="D287" s="86">
        <v>-221.15</v>
      </c>
      <c r="E287" s="73" t="s">
        <v>1491</v>
      </c>
      <c r="F287" s="74">
        <v>44708</v>
      </c>
      <c r="G287" s="73" t="s">
        <v>328</v>
      </c>
      <c r="H287" s="73" t="s">
        <v>329</v>
      </c>
      <c r="I287" s="73" t="s">
        <v>10</v>
      </c>
      <c r="J287" s="70">
        <v>108096</v>
      </c>
      <c r="K287" s="73" t="s">
        <v>193</v>
      </c>
      <c r="L287" s="73" t="s">
        <v>148</v>
      </c>
      <c r="M287" s="73" t="s">
        <v>330</v>
      </c>
      <c r="N287" s="70">
        <v>6417</v>
      </c>
      <c r="P287" s="75" t="s">
        <v>771</v>
      </c>
    </row>
    <row r="288" spans="1:16" s="70" customFormat="1">
      <c r="A288" s="70">
        <v>22000344</v>
      </c>
      <c r="B288" s="73" t="s">
        <v>144</v>
      </c>
      <c r="C288" s="73" t="s">
        <v>145</v>
      </c>
      <c r="D288" s="86">
        <v>2760</v>
      </c>
      <c r="E288" s="73" t="s">
        <v>1491</v>
      </c>
      <c r="F288" s="74">
        <v>44711</v>
      </c>
      <c r="G288" s="73" t="s">
        <v>328</v>
      </c>
      <c r="H288" s="73" t="s">
        <v>329</v>
      </c>
      <c r="I288" s="73" t="s">
        <v>10</v>
      </c>
      <c r="J288" s="70">
        <v>109119</v>
      </c>
      <c r="K288" s="73" t="s">
        <v>683</v>
      </c>
      <c r="L288" s="73" t="s">
        <v>684</v>
      </c>
      <c r="M288" s="73" t="s">
        <v>456</v>
      </c>
      <c r="N288" s="70">
        <v>6417</v>
      </c>
      <c r="P288" s="75" t="s">
        <v>772</v>
      </c>
    </row>
    <row r="289" spans="1:16" s="70" customFormat="1">
      <c r="A289" s="70">
        <v>22000345</v>
      </c>
      <c r="B289" s="73" t="s">
        <v>144</v>
      </c>
      <c r="C289" s="73" t="s">
        <v>145</v>
      </c>
      <c r="D289" s="86">
        <v>230</v>
      </c>
      <c r="E289" s="73" t="s">
        <v>1491</v>
      </c>
      <c r="F289" s="74">
        <v>44711</v>
      </c>
      <c r="G289" s="73" t="s">
        <v>328</v>
      </c>
      <c r="H289" s="73" t="s">
        <v>329</v>
      </c>
      <c r="I289" s="73" t="s">
        <v>10</v>
      </c>
      <c r="J289" s="70">
        <v>109119</v>
      </c>
      <c r="K289" s="73" t="s">
        <v>683</v>
      </c>
      <c r="L289" s="73" t="s">
        <v>684</v>
      </c>
      <c r="M289" s="73" t="s">
        <v>456</v>
      </c>
      <c r="N289" s="70">
        <v>6417</v>
      </c>
      <c r="P289" s="75" t="s">
        <v>773</v>
      </c>
    </row>
    <row r="290" spans="1:16" s="70" customFormat="1">
      <c r="A290" s="70">
        <v>22000055</v>
      </c>
      <c r="B290" s="73" t="s">
        <v>144</v>
      </c>
      <c r="C290" s="73" t="s">
        <v>145</v>
      </c>
      <c r="D290" s="86">
        <v>840</v>
      </c>
      <c r="E290" s="73" t="s">
        <v>1491</v>
      </c>
      <c r="F290" s="74">
        <v>44714</v>
      </c>
      <c r="G290" s="73" t="s">
        <v>328</v>
      </c>
      <c r="H290" s="73" t="s">
        <v>329</v>
      </c>
      <c r="I290" s="73" t="s">
        <v>10</v>
      </c>
      <c r="J290" s="70">
        <v>1242590</v>
      </c>
      <c r="K290" s="73" t="s">
        <v>762</v>
      </c>
      <c r="L290" s="73" t="s">
        <v>763</v>
      </c>
      <c r="M290" s="73" t="s">
        <v>456</v>
      </c>
      <c r="N290" s="70">
        <v>6417</v>
      </c>
      <c r="P290" s="75" t="s">
        <v>1336</v>
      </c>
    </row>
    <row r="291" spans="1:16" s="70" customFormat="1">
      <c r="A291" s="70">
        <v>22000055</v>
      </c>
      <c r="B291" s="73" t="s">
        <v>144</v>
      </c>
      <c r="C291" s="73" t="s">
        <v>145</v>
      </c>
      <c r="D291" s="86">
        <v>16.8</v>
      </c>
      <c r="E291" s="73" t="s">
        <v>1491</v>
      </c>
      <c r="F291" s="74">
        <v>44714</v>
      </c>
      <c r="G291" s="73" t="s">
        <v>328</v>
      </c>
      <c r="H291" s="73" t="s">
        <v>329</v>
      </c>
      <c r="I291" s="73" t="s">
        <v>10</v>
      </c>
      <c r="J291" s="70">
        <v>1242590</v>
      </c>
      <c r="K291" s="73" t="s">
        <v>762</v>
      </c>
      <c r="L291" s="73" t="s">
        <v>156</v>
      </c>
      <c r="M291" s="73" t="s">
        <v>456</v>
      </c>
      <c r="N291" s="70">
        <v>6417</v>
      </c>
      <c r="P291" s="75" t="s">
        <v>1336</v>
      </c>
    </row>
    <row r="292" spans="1:16" s="70" customFormat="1">
      <c r="A292" s="70">
        <v>22000055</v>
      </c>
      <c r="B292" s="73" t="s">
        <v>144</v>
      </c>
      <c r="C292" s="73" t="s">
        <v>145</v>
      </c>
      <c r="D292" s="86">
        <v>-16.8</v>
      </c>
      <c r="E292" s="73" t="s">
        <v>1491</v>
      </c>
      <c r="F292" s="74">
        <v>44714</v>
      </c>
      <c r="G292" s="73" t="s">
        <v>328</v>
      </c>
      <c r="H292" s="73" t="s">
        <v>329</v>
      </c>
      <c r="I292" s="73" t="s">
        <v>10</v>
      </c>
      <c r="J292" s="70">
        <v>1242590</v>
      </c>
      <c r="K292" s="73" t="s">
        <v>762</v>
      </c>
      <c r="L292" s="73" t="s">
        <v>763</v>
      </c>
      <c r="M292" s="73" t="s">
        <v>456</v>
      </c>
      <c r="N292" s="70">
        <v>6417</v>
      </c>
      <c r="P292" s="75" t="s">
        <v>1336</v>
      </c>
    </row>
    <row r="293" spans="1:16" s="70" customFormat="1">
      <c r="A293" s="70">
        <v>22000347</v>
      </c>
      <c r="B293" s="73" t="s">
        <v>144</v>
      </c>
      <c r="C293" s="73" t="s">
        <v>145</v>
      </c>
      <c r="D293" s="86">
        <v>4500</v>
      </c>
      <c r="E293" s="73" t="s">
        <v>1491</v>
      </c>
      <c r="F293" s="74">
        <v>44714</v>
      </c>
      <c r="G293" s="73" t="s">
        <v>328</v>
      </c>
      <c r="H293" s="73" t="s">
        <v>329</v>
      </c>
      <c r="I293" s="73" t="s">
        <v>10</v>
      </c>
      <c r="J293" s="70">
        <v>118190</v>
      </c>
      <c r="K293" s="73" t="s">
        <v>1337</v>
      </c>
      <c r="L293" s="73" t="s">
        <v>1338</v>
      </c>
      <c r="M293" s="73" t="s">
        <v>419</v>
      </c>
      <c r="N293" s="70">
        <v>6417</v>
      </c>
      <c r="P293" s="75" t="s">
        <v>1339</v>
      </c>
    </row>
    <row r="294" spans="1:16" s="70" customFormat="1">
      <c r="A294" s="70">
        <v>22000348</v>
      </c>
      <c r="B294" s="73" t="s">
        <v>144</v>
      </c>
      <c r="C294" s="73" t="s">
        <v>145</v>
      </c>
      <c r="D294" s="86">
        <v>5400</v>
      </c>
      <c r="E294" s="73" t="s">
        <v>1491</v>
      </c>
      <c r="F294" s="74">
        <v>44714</v>
      </c>
      <c r="G294" s="73" t="s">
        <v>328</v>
      </c>
      <c r="H294" s="73" t="s">
        <v>329</v>
      </c>
      <c r="I294" s="73" t="s">
        <v>10</v>
      </c>
      <c r="J294" s="70">
        <v>1424993</v>
      </c>
      <c r="K294" s="73" t="s">
        <v>1340</v>
      </c>
      <c r="L294" s="73" t="s">
        <v>1341</v>
      </c>
      <c r="M294" s="73" t="s">
        <v>419</v>
      </c>
      <c r="N294" s="70">
        <v>6417</v>
      </c>
      <c r="P294" s="75" t="s">
        <v>1342</v>
      </c>
    </row>
    <row r="295" spans="1:16" s="70" customFormat="1">
      <c r="A295" s="70">
        <v>22000349</v>
      </c>
      <c r="B295" s="73" t="s">
        <v>144</v>
      </c>
      <c r="C295" s="73" t="s">
        <v>145</v>
      </c>
      <c r="D295" s="86">
        <v>2700</v>
      </c>
      <c r="E295" s="73" t="s">
        <v>1491</v>
      </c>
      <c r="F295" s="74">
        <v>44714</v>
      </c>
      <c r="G295" s="73" t="s">
        <v>328</v>
      </c>
      <c r="H295" s="73" t="s">
        <v>329</v>
      </c>
      <c r="I295" s="73" t="s">
        <v>10</v>
      </c>
      <c r="J295" s="70">
        <v>146234</v>
      </c>
      <c r="K295" s="73" t="s">
        <v>1343</v>
      </c>
      <c r="L295" s="73" t="s">
        <v>1344</v>
      </c>
      <c r="M295" s="73" t="s">
        <v>419</v>
      </c>
      <c r="N295" s="70">
        <v>6417</v>
      </c>
      <c r="P295" s="75" t="s">
        <v>1345</v>
      </c>
    </row>
    <row r="296" spans="1:16" s="70" customFormat="1">
      <c r="A296" s="70">
        <v>22000350</v>
      </c>
      <c r="B296" s="73" t="s">
        <v>144</v>
      </c>
      <c r="C296" s="73" t="s">
        <v>145</v>
      </c>
      <c r="D296" s="86">
        <v>900</v>
      </c>
      <c r="E296" s="73" t="s">
        <v>1491</v>
      </c>
      <c r="F296" s="74">
        <v>44714</v>
      </c>
      <c r="G296" s="73" t="s">
        <v>328</v>
      </c>
      <c r="H296" s="73" t="s">
        <v>329</v>
      </c>
      <c r="I296" s="73" t="s">
        <v>10</v>
      </c>
      <c r="J296" s="70">
        <v>1416917</v>
      </c>
      <c r="K296" s="73" t="s">
        <v>1346</v>
      </c>
      <c r="L296" s="73" t="s">
        <v>1347</v>
      </c>
      <c r="M296" s="73" t="s">
        <v>419</v>
      </c>
      <c r="N296" s="70">
        <v>6417</v>
      </c>
      <c r="P296" s="75" t="s">
        <v>1348</v>
      </c>
    </row>
    <row r="297" spans="1:16" s="70" customFormat="1">
      <c r="A297" s="70">
        <v>22000351</v>
      </c>
      <c r="B297" s="73" t="s">
        <v>144</v>
      </c>
      <c r="C297" s="73" t="s">
        <v>145</v>
      </c>
      <c r="D297" s="86">
        <v>900</v>
      </c>
      <c r="E297" s="73" t="s">
        <v>1491</v>
      </c>
      <c r="F297" s="74">
        <v>44714</v>
      </c>
      <c r="G297" s="73" t="s">
        <v>328</v>
      </c>
      <c r="H297" s="73" t="s">
        <v>329</v>
      </c>
      <c r="I297" s="73" t="s">
        <v>10</v>
      </c>
      <c r="J297" s="70">
        <v>1422511</v>
      </c>
      <c r="K297" s="73" t="s">
        <v>1349</v>
      </c>
      <c r="L297" s="73" t="s">
        <v>1350</v>
      </c>
      <c r="M297" s="73" t="s">
        <v>419</v>
      </c>
      <c r="N297" s="70">
        <v>6417</v>
      </c>
      <c r="P297" s="75" t="s">
        <v>1351</v>
      </c>
    </row>
    <row r="298" spans="1:16" s="70" customFormat="1">
      <c r="A298" s="70">
        <v>22000352</v>
      </c>
      <c r="B298" s="73" t="s">
        <v>144</v>
      </c>
      <c r="C298" s="73" t="s">
        <v>145</v>
      </c>
      <c r="D298" s="86">
        <v>621.85</v>
      </c>
      <c r="E298" s="73" t="s">
        <v>1491</v>
      </c>
      <c r="F298" s="74">
        <v>44715</v>
      </c>
      <c r="G298" s="73" t="s">
        <v>328</v>
      </c>
      <c r="H298" s="73" t="s">
        <v>329</v>
      </c>
      <c r="I298" s="73" t="s">
        <v>10</v>
      </c>
      <c r="J298" s="70">
        <v>108769</v>
      </c>
      <c r="K298" s="73" t="s">
        <v>591</v>
      </c>
      <c r="L298" s="73" t="s">
        <v>592</v>
      </c>
      <c r="M298" s="73" t="s">
        <v>456</v>
      </c>
      <c r="N298" s="70">
        <v>6417</v>
      </c>
      <c r="P298" s="75" t="s">
        <v>1352</v>
      </c>
    </row>
    <row r="299" spans="1:16" s="70" customFormat="1">
      <c r="A299" s="70">
        <v>22000353</v>
      </c>
      <c r="B299" s="73" t="s">
        <v>144</v>
      </c>
      <c r="C299" s="73" t="s">
        <v>145</v>
      </c>
      <c r="D299" s="86">
        <v>1013.36</v>
      </c>
      <c r="E299" s="73" t="s">
        <v>1491</v>
      </c>
      <c r="F299" s="74">
        <v>44715</v>
      </c>
      <c r="G299" s="73" t="s">
        <v>328</v>
      </c>
      <c r="H299" s="73" t="s">
        <v>329</v>
      </c>
      <c r="I299" s="73" t="s">
        <v>10</v>
      </c>
      <c r="J299" s="70">
        <v>108769</v>
      </c>
      <c r="K299" s="73" t="s">
        <v>591</v>
      </c>
      <c r="L299" s="73" t="s">
        <v>592</v>
      </c>
      <c r="M299" s="73" t="s">
        <v>456</v>
      </c>
      <c r="N299" s="70">
        <v>6417</v>
      </c>
      <c r="P299" s="75" t="s">
        <v>1353</v>
      </c>
    </row>
    <row r="300" spans="1:16" s="70" customFormat="1">
      <c r="A300" s="70">
        <v>22000354</v>
      </c>
      <c r="B300" s="73" t="s">
        <v>144</v>
      </c>
      <c r="C300" s="73" t="s">
        <v>145</v>
      </c>
      <c r="D300" s="86">
        <v>1266.7</v>
      </c>
      <c r="E300" s="73" t="s">
        <v>1491</v>
      </c>
      <c r="F300" s="74">
        <v>44715</v>
      </c>
      <c r="G300" s="73" t="s">
        <v>328</v>
      </c>
      <c r="H300" s="73" t="s">
        <v>329</v>
      </c>
      <c r="I300" s="73" t="s">
        <v>10</v>
      </c>
      <c r="J300" s="70">
        <v>108769</v>
      </c>
      <c r="K300" s="73" t="s">
        <v>591</v>
      </c>
      <c r="L300" s="73" t="s">
        <v>592</v>
      </c>
      <c r="M300" s="73" t="s">
        <v>456</v>
      </c>
      <c r="N300" s="70">
        <v>6417</v>
      </c>
      <c r="P300" s="75" t="s">
        <v>1354</v>
      </c>
    </row>
    <row r="301" spans="1:16" s="70" customFormat="1">
      <c r="A301" s="70">
        <v>22000358</v>
      </c>
      <c r="B301" s="73" t="s">
        <v>144</v>
      </c>
      <c r="C301" s="73" t="s">
        <v>145</v>
      </c>
      <c r="D301" s="86">
        <v>91494</v>
      </c>
      <c r="E301" s="73" t="s">
        <v>1491</v>
      </c>
      <c r="F301" s="74">
        <v>44718</v>
      </c>
      <c r="G301" s="73" t="s">
        <v>328</v>
      </c>
      <c r="H301" s="73" t="s">
        <v>329</v>
      </c>
      <c r="I301" s="73" t="s">
        <v>10</v>
      </c>
      <c r="J301" s="70">
        <v>4966</v>
      </c>
      <c r="K301" s="73" t="s">
        <v>891</v>
      </c>
      <c r="L301" s="73" t="s">
        <v>146</v>
      </c>
      <c r="M301" s="73" t="s">
        <v>376</v>
      </c>
      <c r="N301" s="70">
        <v>6417</v>
      </c>
      <c r="P301" s="75" t="s">
        <v>892</v>
      </c>
    </row>
    <row r="302" spans="1:16" s="70" customFormat="1">
      <c r="A302" s="70">
        <v>22000359</v>
      </c>
      <c r="B302" s="73" t="s">
        <v>144</v>
      </c>
      <c r="C302" s="73" t="s">
        <v>145</v>
      </c>
      <c r="D302" s="86">
        <v>300</v>
      </c>
      <c r="E302" s="73" t="s">
        <v>1491</v>
      </c>
      <c r="F302" s="74">
        <v>44719</v>
      </c>
      <c r="G302" s="73" t="s">
        <v>328</v>
      </c>
      <c r="H302" s="73" t="s">
        <v>329</v>
      </c>
      <c r="I302" s="73" t="s">
        <v>10</v>
      </c>
      <c r="J302" s="70">
        <v>1422742</v>
      </c>
      <c r="K302" s="73" t="s">
        <v>893</v>
      </c>
      <c r="L302" s="73" t="s">
        <v>692</v>
      </c>
      <c r="M302" s="73" t="s">
        <v>419</v>
      </c>
      <c r="N302" s="70">
        <v>6417</v>
      </c>
      <c r="P302" s="75" t="s">
        <v>894</v>
      </c>
    </row>
    <row r="303" spans="1:16" s="70" customFormat="1">
      <c r="A303" s="70">
        <v>22000360</v>
      </c>
      <c r="B303" s="73" t="s">
        <v>144</v>
      </c>
      <c r="C303" s="73" t="s">
        <v>145</v>
      </c>
      <c r="D303" s="86">
        <v>600</v>
      </c>
      <c r="E303" s="73" t="s">
        <v>1491</v>
      </c>
      <c r="F303" s="74">
        <v>44720</v>
      </c>
      <c r="G303" s="73" t="s">
        <v>328</v>
      </c>
      <c r="H303" s="73" t="s">
        <v>329</v>
      </c>
      <c r="I303" s="73" t="s">
        <v>10</v>
      </c>
      <c r="J303" s="70">
        <v>1424514</v>
      </c>
      <c r="K303" s="73" t="s">
        <v>895</v>
      </c>
      <c r="L303" s="73" t="s">
        <v>692</v>
      </c>
      <c r="M303" s="73" t="s">
        <v>419</v>
      </c>
      <c r="N303" s="70">
        <v>6417</v>
      </c>
      <c r="P303" s="75" t="s">
        <v>896</v>
      </c>
    </row>
    <row r="304" spans="1:16" s="70" customFormat="1">
      <c r="A304" s="70">
        <v>22000361</v>
      </c>
      <c r="B304" s="73" t="s">
        <v>144</v>
      </c>
      <c r="C304" s="73" t="s">
        <v>145</v>
      </c>
      <c r="D304" s="86">
        <v>600</v>
      </c>
      <c r="E304" s="73" t="s">
        <v>1491</v>
      </c>
      <c r="F304" s="74">
        <v>44720</v>
      </c>
      <c r="G304" s="73" t="s">
        <v>328</v>
      </c>
      <c r="H304" s="73" t="s">
        <v>329</v>
      </c>
      <c r="I304" s="73" t="s">
        <v>10</v>
      </c>
      <c r="J304" s="70">
        <v>759043</v>
      </c>
      <c r="K304" s="73" t="s">
        <v>897</v>
      </c>
      <c r="L304" s="73" t="s">
        <v>692</v>
      </c>
      <c r="M304" s="73" t="s">
        <v>419</v>
      </c>
      <c r="N304" s="70">
        <v>6417</v>
      </c>
      <c r="P304" s="75" t="s">
        <v>898</v>
      </c>
    </row>
    <row r="305" spans="1:16" s="70" customFormat="1">
      <c r="A305" s="70">
        <v>22000362</v>
      </c>
      <c r="B305" s="73" t="s">
        <v>144</v>
      </c>
      <c r="C305" s="73" t="s">
        <v>145</v>
      </c>
      <c r="D305" s="86">
        <v>1200</v>
      </c>
      <c r="E305" s="73" t="s">
        <v>1491</v>
      </c>
      <c r="F305" s="74">
        <v>44720</v>
      </c>
      <c r="G305" s="73" t="s">
        <v>328</v>
      </c>
      <c r="H305" s="73" t="s">
        <v>329</v>
      </c>
      <c r="I305" s="73" t="s">
        <v>10</v>
      </c>
      <c r="J305" s="70">
        <v>1421274</v>
      </c>
      <c r="K305" s="73" t="s">
        <v>899</v>
      </c>
      <c r="L305" s="73" t="s">
        <v>692</v>
      </c>
      <c r="M305" s="73" t="s">
        <v>419</v>
      </c>
      <c r="N305" s="70">
        <v>6417</v>
      </c>
      <c r="P305" s="75" t="s">
        <v>900</v>
      </c>
    </row>
    <row r="306" spans="1:16" s="70" customFormat="1">
      <c r="A306" s="70">
        <v>22000363</v>
      </c>
      <c r="B306" s="73" t="s">
        <v>144</v>
      </c>
      <c r="C306" s="73" t="s">
        <v>145</v>
      </c>
      <c r="D306" s="86">
        <v>600</v>
      </c>
      <c r="E306" s="73" t="s">
        <v>1491</v>
      </c>
      <c r="F306" s="74">
        <v>44720</v>
      </c>
      <c r="G306" s="73" t="s">
        <v>328</v>
      </c>
      <c r="H306" s="73" t="s">
        <v>329</v>
      </c>
      <c r="I306" s="73" t="s">
        <v>10</v>
      </c>
      <c r="J306" s="70">
        <v>1433645</v>
      </c>
      <c r="K306" s="73" t="s">
        <v>901</v>
      </c>
      <c r="L306" s="73" t="s">
        <v>692</v>
      </c>
      <c r="M306" s="73" t="s">
        <v>419</v>
      </c>
      <c r="N306" s="70">
        <v>6417</v>
      </c>
      <c r="P306" s="75" t="s">
        <v>902</v>
      </c>
    </row>
    <row r="307" spans="1:16" s="70" customFormat="1">
      <c r="A307" s="70">
        <v>22000366</v>
      </c>
      <c r="B307" s="73" t="s">
        <v>144</v>
      </c>
      <c r="C307" s="73" t="s">
        <v>145</v>
      </c>
      <c r="D307" s="86">
        <v>300</v>
      </c>
      <c r="E307" s="73" t="s">
        <v>1491</v>
      </c>
      <c r="F307" s="74">
        <v>44720</v>
      </c>
      <c r="G307" s="73" t="s">
        <v>328</v>
      </c>
      <c r="H307" s="73" t="s">
        <v>329</v>
      </c>
      <c r="I307" s="73" t="s">
        <v>10</v>
      </c>
      <c r="J307" s="70">
        <v>1422715</v>
      </c>
      <c r="K307" s="73" t="s">
        <v>903</v>
      </c>
      <c r="L307" s="73" t="s">
        <v>692</v>
      </c>
      <c r="M307" s="73" t="s">
        <v>419</v>
      </c>
      <c r="N307" s="70">
        <v>6417</v>
      </c>
      <c r="P307" s="75" t="s">
        <v>904</v>
      </c>
    </row>
    <row r="308" spans="1:16" s="70" customFormat="1">
      <c r="A308" s="70">
        <v>22000367</v>
      </c>
      <c r="B308" s="73" t="s">
        <v>144</v>
      </c>
      <c r="C308" s="73" t="s">
        <v>145</v>
      </c>
      <c r="D308" s="86">
        <v>600</v>
      </c>
      <c r="E308" s="73" t="s">
        <v>1491</v>
      </c>
      <c r="F308" s="74">
        <v>44720</v>
      </c>
      <c r="G308" s="73" t="s">
        <v>328</v>
      </c>
      <c r="H308" s="73" t="s">
        <v>329</v>
      </c>
      <c r="I308" s="73" t="s">
        <v>10</v>
      </c>
      <c r="J308" s="70">
        <v>1423542</v>
      </c>
      <c r="K308" s="73" t="s">
        <v>905</v>
      </c>
      <c r="L308" s="73" t="s">
        <v>692</v>
      </c>
      <c r="M308" s="73" t="s">
        <v>419</v>
      </c>
      <c r="N308" s="70">
        <v>6417</v>
      </c>
      <c r="P308" s="75" t="s">
        <v>906</v>
      </c>
    </row>
    <row r="309" spans="1:16" s="70" customFormat="1">
      <c r="A309" s="70">
        <v>22000370</v>
      </c>
      <c r="B309" s="73" t="s">
        <v>144</v>
      </c>
      <c r="C309" s="73" t="s">
        <v>145</v>
      </c>
      <c r="D309" s="86">
        <v>600</v>
      </c>
      <c r="E309" s="73" t="s">
        <v>1491</v>
      </c>
      <c r="F309" s="74">
        <v>44720</v>
      </c>
      <c r="G309" s="73" t="s">
        <v>328</v>
      </c>
      <c r="H309" s="73" t="s">
        <v>329</v>
      </c>
      <c r="I309" s="73" t="s">
        <v>10</v>
      </c>
      <c r="J309" s="70">
        <v>1422642</v>
      </c>
      <c r="K309" s="73" t="s">
        <v>907</v>
      </c>
      <c r="L309" s="73" t="s">
        <v>692</v>
      </c>
      <c r="M309" s="73" t="s">
        <v>419</v>
      </c>
      <c r="N309" s="70">
        <v>6417</v>
      </c>
      <c r="P309" s="75" t="s">
        <v>908</v>
      </c>
    </row>
    <row r="310" spans="1:16" s="70" customFormat="1">
      <c r="A310" s="70">
        <v>22000372</v>
      </c>
      <c r="B310" s="73" t="s">
        <v>144</v>
      </c>
      <c r="C310" s="73" t="s">
        <v>145</v>
      </c>
      <c r="D310" s="86">
        <v>600</v>
      </c>
      <c r="E310" s="73" t="s">
        <v>1491</v>
      </c>
      <c r="F310" s="74">
        <v>44720</v>
      </c>
      <c r="G310" s="73" t="s">
        <v>328</v>
      </c>
      <c r="H310" s="73" t="s">
        <v>329</v>
      </c>
      <c r="I310" s="73" t="s">
        <v>10</v>
      </c>
      <c r="J310" s="70">
        <v>1425249</v>
      </c>
      <c r="K310" s="73" t="s">
        <v>909</v>
      </c>
      <c r="L310" s="73" t="s">
        <v>692</v>
      </c>
      <c r="M310" s="73" t="s">
        <v>419</v>
      </c>
      <c r="N310" s="70">
        <v>6417</v>
      </c>
      <c r="P310" s="75" t="s">
        <v>910</v>
      </c>
    </row>
    <row r="311" spans="1:16" s="70" customFormat="1">
      <c r="A311" s="70">
        <v>22000373</v>
      </c>
      <c r="B311" s="73" t="s">
        <v>144</v>
      </c>
      <c r="C311" s="73" t="s">
        <v>145</v>
      </c>
      <c r="D311" s="86">
        <v>600</v>
      </c>
      <c r="E311" s="73" t="s">
        <v>1491</v>
      </c>
      <c r="F311" s="74">
        <v>44720</v>
      </c>
      <c r="G311" s="73" t="s">
        <v>328</v>
      </c>
      <c r="H311" s="73" t="s">
        <v>329</v>
      </c>
      <c r="I311" s="73" t="s">
        <v>10</v>
      </c>
      <c r="J311" s="70">
        <v>1422551</v>
      </c>
      <c r="K311" s="73" t="s">
        <v>911</v>
      </c>
      <c r="L311" s="73" t="s">
        <v>692</v>
      </c>
      <c r="M311" s="73" t="s">
        <v>419</v>
      </c>
      <c r="N311" s="70">
        <v>6417</v>
      </c>
      <c r="P311" s="75" t="s">
        <v>912</v>
      </c>
    </row>
    <row r="312" spans="1:16" s="70" customFormat="1">
      <c r="A312" s="70">
        <v>22000374</v>
      </c>
      <c r="B312" s="73" t="s">
        <v>144</v>
      </c>
      <c r="C312" s="73" t="s">
        <v>145</v>
      </c>
      <c r="D312" s="86">
        <v>600</v>
      </c>
      <c r="E312" s="73" t="s">
        <v>1491</v>
      </c>
      <c r="F312" s="74">
        <v>44720</v>
      </c>
      <c r="G312" s="73" t="s">
        <v>328</v>
      </c>
      <c r="H312" s="73" t="s">
        <v>329</v>
      </c>
      <c r="I312" s="73" t="s">
        <v>10</v>
      </c>
      <c r="J312" s="70">
        <v>1425247</v>
      </c>
      <c r="K312" s="73" t="s">
        <v>913</v>
      </c>
      <c r="L312" s="73" t="s">
        <v>692</v>
      </c>
      <c r="M312" s="73" t="s">
        <v>419</v>
      </c>
      <c r="N312" s="70">
        <v>6417</v>
      </c>
      <c r="P312" s="75" t="s">
        <v>914</v>
      </c>
    </row>
    <row r="313" spans="1:16" s="70" customFormat="1">
      <c r="A313" s="70">
        <v>22000375</v>
      </c>
      <c r="B313" s="73" t="s">
        <v>144</v>
      </c>
      <c r="C313" s="73" t="s">
        <v>145</v>
      </c>
      <c r="D313" s="86">
        <v>300</v>
      </c>
      <c r="E313" s="73" t="s">
        <v>1491</v>
      </c>
      <c r="F313" s="74">
        <v>44720</v>
      </c>
      <c r="G313" s="73" t="s">
        <v>328</v>
      </c>
      <c r="H313" s="73" t="s">
        <v>329</v>
      </c>
      <c r="I313" s="73" t="s">
        <v>10</v>
      </c>
      <c r="J313" s="70">
        <v>1343912</v>
      </c>
      <c r="K313" s="73" t="s">
        <v>669</v>
      </c>
      <c r="L313" s="73" t="s">
        <v>670</v>
      </c>
      <c r="M313" s="73" t="s">
        <v>419</v>
      </c>
      <c r="N313" s="70">
        <v>6417</v>
      </c>
      <c r="P313" s="75" t="s">
        <v>915</v>
      </c>
    </row>
    <row r="314" spans="1:16" s="70" customFormat="1">
      <c r="A314" s="70">
        <v>22000376</v>
      </c>
      <c r="B314" s="73" t="s">
        <v>144</v>
      </c>
      <c r="C314" s="73" t="s">
        <v>145</v>
      </c>
      <c r="D314" s="86">
        <v>300</v>
      </c>
      <c r="E314" s="73" t="s">
        <v>1491</v>
      </c>
      <c r="F314" s="74">
        <v>44720</v>
      </c>
      <c r="G314" s="73" t="s">
        <v>328</v>
      </c>
      <c r="H314" s="73" t="s">
        <v>329</v>
      </c>
      <c r="I314" s="73" t="s">
        <v>10</v>
      </c>
      <c r="J314" s="70">
        <v>1422999</v>
      </c>
      <c r="K314" s="73" t="s">
        <v>686</v>
      </c>
      <c r="L314" s="73" t="s">
        <v>687</v>
      </c>
      <c r="M314" s="73" t="s">
        <v>419</v>
      </c>
      <c r="N314" s="70">
        <v>6417</v>
      </c>
      <c r="P314" s="75" t="s">
        <v>916</v>
      </c>
    </row>
    <row r="315" spans="1:16" s="70" customFormat="1">
      <c r="A315" s="70">
        <v>22000377</v>
      </c>
      <c r="B315" s="73" t="s">
        <v>144</v>
      </c>
      <c r="C315" s="73" t="s">
        <v>145</v>
      </c>
      <c r="D315" s="86">
        <v>600</v>
      </c>
      <c r="E315" s="73" t="s">
        <v>1491</v>
      </c>
      <c r="F315" s="74">
        <v>44720</v>
      </c>
      <c r="G315" s="73" t="s">
        <v>328</v>
      </c>
      <c r="H315" s="73" t="s">
        <v>329</v>
      </c>
      <c r="I315" s="73" t="s">
        <v>10</v>
      </c>
      <c r="J315" s="70">
        <v>1422598</v>
      </c>
      <c r="K315" s="73" t="s">
        <v>917</v>
      </c>
      <c r="L315" s="73" t="s">
        <v>692</v>
      </c>
      <c r="M315" s="73" t="s">
        <v>419</v>
      </c>
      <c r="N315" s="70">
        <v>6417</v>
      </c>
      <c r="P315" s="75" t="s">
        <v>918</v>
      </c>
    </row>
    <row r="316" spans="1:16" s="70" customFormat="1">
      <c r="A316" s="70">
        <v>22000378</v>
      </c>
      <c r="B316" s="73" t="s">
        <v>144</v>
      </c>
      <c r="C316" s="73" t="s">
        <v>145</v>
      </c>
      <c r="D316" s="86">
        <v>900</v>
      </c>
      <c r="E316" s="73" t="s">
        <v>1491</v>
      </c>
      <c r="F316" s="74">
        <v>44720</v>
      </c>
      <c r="G316" s="73" t="s">
        <v>328</v>
      </c>
      <c r="H316" s="73" t="s">
        <v>329</v>
      </c>
      <c r="I316" s="73" t="s">
        <v>10</v>
      </c>
      <c r="J316" s="70">
        <v>1426005</v>
      </c>
      <c r="K316" s="73" t="s">
        <v>919</v>
      </c>
      <c r="L316" s="73" t="s">
        <v>692</v>
      </c>
      <c r="M316" s="73" t="s">
        <v>419</v>
      </c>
      <c r="N316" s="70">
        <v>6417</v>
      </c>
      <c r="P316" s="75" t="s">
        <v>920</v>
      </c>
    </row>
    <row r="317" spans="1:16" s="70" customFormat="1">
      <c r="A317" s="70">
        <v>22000379</v>
      </c>
      <c r="B317" s="73" t="s">
        <v>144</v>
      </c>
      <c r="C317" s="73" t="s">
        <v>145</v>
      </c>
      <c r="D317" s="86">
        <v>1200</v>
      </c>
      <c r="E317" s="73" t="s">
        <v>1491</v>
      </c>
      <c r="F317" s="74">
        <v>44720</v>
      </c>
      <c r="G317" s="73" t="s">
        <v>328</v>
      </c>
      <c r="H317" s="73" t="s">
        <v>329</v>
      </c>
      <c r="I317" s="73" t="s">
        <v>10</v>
      </c>
      <c r="J317" s="70">
        <v>257603</v>
      </c>
      <c r="K317" s="73" t="s">
        <v>921</v>
      </c>
      <c r="L317" s="73" t="s">
        <v>692</v>
      </c>
      <c r="M317" s="73" t="s">
        <v>419</v>
      </c>
      <c r="N317" s="70">
        <v>6417</v>
      </c>
      <c r="P317" s="75" t="s">
        <v>922</v>
      </c>
    </row>
    <row r="318" spans="1:16" s="70" customFormat="1">
      <c r="A318" s="70">
        <v>22000380</v>
      </c>
      <c r="B318" s="73" t="s">
        <v>144</v>
      </c>
      <c r="C318" s="73" t="s">
        <v>145</v>
      </c>
      <c r="D318" s="86">
        <v>900</v>
      </c>
      <c r="E318" s="73" t="s">
        <v>1491</v>
      </c>
      <c r="F318" s="74">
        <v>44720</v>
      </c>
      <c r="G318" s="73" t="s">
        <v>328</v>
      </c>
      <c r="H318" s="73" t="s">
        <v>329</v>
      </c>
      <c r="I318" s="73" t="s">
        <v>10</v>
      </c>
      <c r="J318" s="70">
        <v>1423775</v>
      </c>
      <c r="K318" s="73" t="s">
        <v>923</v>
      </c>
      <c r="L318" s="73" t="s">
        <v>692</v>
      </c>
      <c r="M318" s="73" t="s">
        <v>419</v>
      </c>
      <c r="N318" s="70">
        <v>6417</v>
      </c>
      <c r="P318" s="75" t="s">
        <v>924</v>
      </c>
    </row>
    <row r="319" spans="1:16" s="70" customFormat="1">
      <c r="A319" s="70">
        <v>22000381</v>
      </c>
      <c r="B319" s="73" t="s">
        <v>144</v>
      </c>
      <c r="C319" s="73" t="s">
        <v>145</v>
      </c>
      <c r="D319" s="86">
        <v>600</v>
      </c>
      <c r="E319" s="73" t="s">
        <v>1491</v>
      </c>
      <c r="F319" s="74">
        <v>44720</v>
      </c>
      <c r="G319" s="73" t="s">
        <v>328</v>
      </c>
      <c r="H319" s="73" t="s">
        <v>329</v>
      </c>
      <c r="I319" s="73" t="s">
        <v>10</v>
      </c>
      <c r="J319" s="70">
        <v>1343943</v>
      </c>
      <c r="K319" s="73" t="s">
        <v>657</v>
      </c>
      <c r="L319" s="73" t="s">
        <v>658</v>
      </c>
      <c r="M319" s="73" t="s">
        <v>419</v>
      </c>
      <c r="N319" s="70">
        <v>6417</v>
      </c>
      <c r="P319" s="75" t="s">
        <v>925</v>
      </c>
    </row>
    <row r="320" spans="1:16" s="70" customFormat="1">
      <c r="A320" s="70">
        <v>22000382</v>
      </c>
      <c r="B320" s="73" t="s">
        <v>144</v>
      </c>
      <c r="C320" s="73" t="s">
        <v>145</v>
      </c>
      <c r="D320" s="86">
        <v>600</v>
      </c>
      <c r="E320" s="73" t="s">
        <v>1491</v>
      </c>
      <c r="F320" s="74">
        <v>44720</v>
      </c>
      <c r="G320" s="73" t="s">
        <v>328</v>
      </c>
      <c r="H320" s="73" t="s">
        <v>329</v>
      </c>
      <c r="I320" s="73" t="s">
        <v>10</v>
      </c>
      <c r="J320" s="70">
        <v>1433739</v>
      </c>
      <c r="K320" s="73" t="s">
        <v>926</v>
      </c>
      <c r="L320" s="73" t="s">
        <v>692</v>
      </c>
      <c r="M320" s="73" t="s">
        <v>419</v>
      </c>
      <c r="N320" s="70">
        <v>6417</v>
      </c>
      <c r="P320" s="75" t="s">
        <v>927</v>
      </c>
    </row>
    <row r="321" spans="1:16" s="70" customFormat="1">
      <c r="A321" s="70">
        <v>22000383</v>
      </c>
      <c r="B321" s="73" t="s">
        <v>144</v>
      </c>
      <c r="C321" s="73" t="s">
        <v>145</v>
      </c>
      <c r="D321" s="86">
        <v>4200</v>
      </c>
      <c r="E321" s="73" t="s">
        <v>1491</v>
      </c>
      <c r="F321" s="74">
        <v>44720</v>
      </c>
      <c r="G321" s="73" t="s">
        <v>328</v>
      </c>
      <c r="H321" s="73" t="s">
        <v>329</v>
      </c>
      <c r="I321" s="73" t="s">
        <v>10</v>
      </c>
      <c r="J321" s="70">
        <v>107360</v>
      </c>
      <c r="K321" s="73" t="s">
        <v>928</v>
      </c>
      <c r="L321" s="73" t="s">
        <v>692</v>
      </c>
      <c r="M321" s="73" t="s">
        <v>419</v>
      </c>
      <c r="N321" s="70">
        <v>6417</v>
      </c>
      <c r="P321" s="75" t="s">
        <v>929</v>
      </c>
    </row>
    <row r="322" spans="1:16" s="70" customFormat="1">
      <c r="A322" s="70">
        <v>22000384</v>
      </c>
      <c r="B322" s="73" t="s">
        <v>144</v>
      </c>
      <c r="C322" s="73" t="s">
        <v>145</v>
      </c>
      <c r="D322" s="86">
        <v>600</v>
      </c>
      <c r="E322" s="73" t="s">
        <v>1491</v>
      </c>
      <c r="F322" s="74">
        <v>44720</v>
      </c>
      <c r="G322" s="73" t="s">
        <v>328</v>
      </c>
      <c r="H322" s="73" t="s">
        <v>329</v>
      </c>
      <c r="I322" s="73" t="s">
        <v>10</v>
      </c>
      <c r="J322" s="70">
        <v>1439741</v>
      </c>
      <c r="K322" s="73" t="s">
        <v>930</v>
      </c>
      <c r="L322" s="73" t="s">
        <v>692</v>
      </c>
      <c r="M322" s="73" t="s">
        <v>419</v>
      </c>
      <c r="N322" s="70">
        <v>6417</v>
      </c>
      <c r="P322" s="75" t="s">
        <v>931</v>
      </c>
    </row>
    <row r="323" spans="1:16" s="70" customFormat="1">
      <c r="A323" s="70">
        <v>22000385</v>
      </c>
      <c r="B323" s="73" t="s">
        <v>144</v>
      </c>
      <c r="C323" s="73" t="s">
        <v>145</v>
      </c>
      <c r="D323" s="86">
        <v>600</v>
      </c>
      <c r="E323" s="73" t="s">
        <v>1491</v>
      </c>
      <c r="F323" s="74">
        <v>44720</v>
      </c>
      <c r="G323" s="73" t="s">
        <v>328</v>
      </c>
      <c r="H323" s="73" t="s">
        <v>329</v>
      </c>
      <c r="I323" s="73" t="s">
        <v>10</v>
      </c>
      <c r="J323" s="70">
        <v>1433582</v>
      </c>
      <c r="K323" s="73" t="s">
        <v>932</v>
      </c>
      <c r="L323" s="73" t="s">
        <v>692</v>
      </c>
      <c r="M323" s="73" t="s">
        <v>419</v>
      </c>
      <c r="N323" s="70">
        <v>6417</v>
      </c>
      <c r="P323" s="75" t="s">
        <v>933</v>
      </c>
    </row>
    <row r="324" spans="1:16" s="70" customFormat="1">
      <c r="A324" s="70">
        <v>22000386</v>
      </c>
      <c r="B324" s="73" t="s">
        <v>144</v>
      </c>
      <c r="C324" s="73" t="s">
        <v>145</v>
      </c>
      <c r="D324" s="86">
        <v>2400</v>
      </c>
      <c r="E324" s="73" t="s">
        <v>1491</v>
      </c>
      <c r="F324" s="74">
        <v>44720</v>
      </c>
      <c r="G324" s="73" t="s">
        <v>328</v>
      </c>
      <c r="H324" s="73" t="s">
        <v>329</v>
      </c>
      <c r="I324" s="73" t="s">
        <v>10</v>
      </c>
      <c r="J324" s="70">
        <v>1422771</v>
      </c>
      <c r="K324" s="73" t="s">
        <v>934</v>
      </c>
      <c r="L324" s="73" t="s">
        <v>692</v>
      </c>
      <c r="M324" s="73" t="s">
        <v>419</v>
      </c>
      <c r="N324" s="70">
        <v>6417</v>
      </c>
      <c r="P324" s="75" t="s">
        <v>935</v>
      </c>
    </row>
    <row r="325" spans="1:16" s="70" customFormat="1">
      <c r="A325" s="70">
        <v>22000387</v>
      </c>
      <c r="B325" s="73" t="s">
        <v>144</v>
      </c>
      <c r="C325" s="73" t="s">
        <v>145</v>
      </c>
      <c r="D325" s="86">
        <v>600</v>
      </c>
      <c r="E325" s="73" t="s">
        <v>1491</v>
      </c>
      <c r="F325" s="74">
        <v>44720</v>
      </c>
      <c r="G325" s="73" t="s">
        <v>328</v>
      </c>
      <c r="H325" s="73" t="s">
        <v>329</v>
      </c>
      <c r="I325" s="73" t="s">
        <v>10</v>
      </c>
      <c r="J325" s="70">
        <v>1439651</v>
      </c>
      <c r="K325" s="73" t="s">
        <v>936</v>
      </c>
      <c r="L325" s="73" t="s">
        <v>692</v>
      </c>
      <c r="M325" s="73" t="s">
        <v>419</v>
      </c>
      <c r="N325" s="70">
        <v>6417</v>
      </c>
      <c r="P325" s="75" t="s">
        <v>937</v>
      </c>
    </row>
    <row r="326" spans="1:16" s="70" customFormat="1">
      <c r="A326" s="70">
        <v>22000388</v>
      </c>
      <c r="B326" s="73" t="s">
        <v>144</v>
      </c>
      <c r="C326" s="73" t="s">
        <v>145</v>
      </c>
      <c r="D326" s="86">
        <v>1200</v>
      </c>
      <c r="E326" s="73" t="s">
        <v>1491</v>
      </c>
      <c r="F326" s="74">
        <v>44720</v>
      </c>
      <c r="G326" s="73" t="s">
        <v>328</v>
      </c>
      <c r="H326" s="73" t="s">
        <v>329</v>
      </c>
      <c r="I326" s="73" t="s">
        <v>10</v>
      </c>
      <c r="J326" s="70">
        <v>1439678</v>
      </c>
      <c r="K326" s="73" t="s">
        <v>938</v>
      </c>
      <c r="L326" s="73" t="s">
        <v>692</v>
      </c>
      <c r="M326" s="73" t="s">
        <v>419</v>
      </c>
      <c r="N326" s="70">
        <v>6417</v>
      </c>
      <c r="P326" s="75" t="s">
        <v>939</v>
      </c>
    </row>
    <row r="327" spans="1:16" s="70" customFormat="1">
      <c r="A327" s="70">
        <v>22000389</v>
      </c>
      <c r="B327" s="73" t="s">
        <v>144</v>
      </c>
      <c r="C327" s="73" t="s">
        <v>145</v>
      </c>
      <c r="D327" s="86">
        <v>600</v>
      </c>
      <c r="E327" s="73" t="s">
        <v>1491</v>
      </c>
      <c r="F327" s="74">
        <v>44720</v>
      </c>
      <c r="G327" s="73" t="s">
        <v>328</v>
      </c>
      <c r="H327" s="73" t="s">
        <v>329</v>
      </c>
      <c r="I327" s="73" t="s">
        <v>10</v>
      </c>
      <c r="J327" s="70">
        <v>1439720</v>
      </c>
      <c r="K327" s="73" t="s">
        <v>940</v>
      </c>
      <c r="L327" s="73" t="s">
        <v>692</v>
      </c>
      <c r="M327" s="73" t="s">
        <v>419</v>
      </c>
      <c r="N327" s="70">
        <v>6417</v>
      </c>
      <c r="P327" s="75" t="s">
        <v>941</v>
      </c>
    </row>
    <row r="328" spans="1:16" s="70" customFormat="1">
      <c r="A328" s="70">
        <v>22000390</v>
      </c>
      <c r="B328" s="73" t="s">
        <v>144</v>
      </c>
      <c r="C328" s="73" t="s">
        <v>145</v>
      </c>
      <c r="D328" s="86">
        <v>600</v>
      </c>
      <c r="E328" s="73" t="s">
        <v>1491</v>
      </c>
      <c r="F328" s="74">
        <v>44720</v>
      </c>
      <c r="G328" s="73" t="s">
        <v>328</v>
      </c>
      <c r="H328" s="73" t="s">
        <v>329</v>
      </c>
      <c r="I328" s="73" t="s">
        <v>10</v>
      </c>
      <c r="J328" s="70">
        <v>1442582</v>
      </c>
      <c r="K328" s="73" t="s">
        <v>942</v>
      </c>
      <c r="L328" s="73" t="s">
        <v>692</v>
      </c>
      <c r="M328" s="73" t="s">
        <v>419</v>
      </c>
      <c r="N328" s="70">
        <v>6417</v>
      </c>
      <c r="P328" s="75" t="s">
        <v>943</v>
      </c>
    </row>
    <row r="329" spans="1:16" s="70" customFormat="1">
      <c r="A329" s="70">
        <v>22000391</v>
      </c>
      <c r="B329" s="73" t="s">
        <v>144</v>
      </c>
      <c r="C329" s="73" t="s">
        <v>145</v>
      </c>
      <c r="D329" s="86">
        <v>600</v>
      </c>
      <c r="E329" s="73" t="s">
        <v>1491</v>
      </c>
      <c r="F329" s="74">
        <v>44720</v>
      </c>
      <c r="G329" s="73" t="s">
        <v>328</v>
      </c>
      <c r="H329" s="73" t="s">
        <v>329</v>
      </c>
      <c r="I329" s="73" t="s">
        <v>10</v>
      </c>
      <c r="J329" s="70">
        <v>1422465</v>
      </c>
      <c r="K329" s="73" t="s">
        <v>944</v>
      </c>
      <c r="L329" s="73" t="s">
        <v>692</v>
      </c>
      <c r="M329" s="73" t="s">
        <v>419</v>
      </c>
      <c r="N329" s="70">
        <v>6417</v>
      </c>
      <c r="P329" s="75" t="s">
        <v>945</v>
      </c>
    </row>
    <row r="330" spans="1:16" s="70" customFormat="1">
      <c r="A330" s="70">
        <v>22000392</v>
      </c>
      <c r="B330" s="73" t="s">
        <v>144</v>
      </c>
      <c r="C330" s="73" t="s">
        <v>145</v>
      </c>
      <c r="D330" s="86">
        <v>300</v>
      </c>
      <c r="E330" s="73" t="s">
        <v>1491</v>
      </c>
      <c r="F330" s="74">
        <v>44720</v>
      </c>
      <c r="G330" s="73" t="s">
        <v>328</v>
      </c>
      <c r="H330" s="73" t="s">
        <v>329</v>
      </c>
      <c r="I330" s="73" t="s">
        <v>10</v>
      </c>
      <c r="J330" s="70">
        <v>1422622</v>
      </c>
      <c r="K330" s="73" t="s">
        <v>946</v>
      </c>
      <c r="L330" s="73" t="s">
        <v>692</v>
      </c>
      <c r="M330" s="73" t="s">
        <v>419</v>
      </c>
      <c r="N330" s="70">
        <v>6417</v>
      </c>
      <c r="P330" s="75" t="s">
        <v>947</v>
      </c>
    </row>
    <row r="331" spans="1:16" s="70" customFormat="1">
      <c r="A331" s="70">
        <v>22000393</v>
      </c>
      <c r="B331" s="73" t="s">
        <v>144</v>
      </c>
      <c r="C331" s="73" t="s">
        <v>145</v>
      </c>
      <c r="D331" s="86">
        <v>300</v>
      </c>
      <c r="E331" s="73" t="s">
        <v>1491</v>
      </c>
      <c r="F331" s="74">
        <v>44720</v>
      </c>
      <c r="G331" s="73" t="s">
        <v>328</v>
      </c>
      <c r="H331" s="73" t="s">
        <v>329</v>
      </c>
      <c r="I331" s="73" t="s">
        <v>10</v>
      </c>
      <c r="J331" s="70">
        <v>1422577</v>
      </c>
      <c r="K331" s="73" t="s">
        <v>948</v>
      </c>
      <c r="L331" s="73" t="s">
        <v>692</v>
      </c>
      <c r="M331" s="73" t="s">
        <v>419</v>
      </c>
      <c r="N331" s="70">
        <v>6417</v>
      </c>
      <c r="P331" s="75" t="s">
        <v>949</v>
      </c>
    </row>
    <row r="332" spans="1:16" s="70" customFormat="1">
      <c r="A332" s="70">
        <v>22000398</v>
      </c>
      <c r="B332" s="73" t="s">
        <v>144</v>
      </c>
      <c r="C332" s="73" t="s">
        <v>145</v>
      </c>
      <c r="D332" s="86">
        <v>5000</v>
      </c>
      <c r="E332" s="73" t="s">
        <v>1491</v>
      </c>
      <c r="F332" s="74">
        <v>44725</v>
      </c>
      <c r="G332" s="73" t="s">
        <v>328</v>
      </c>
      <c r="H332" s="73" t="s">
        <v>329</v>
      </c>
      <c r="I332" s="73" t="s">
        <v>10</v>
      </c>
      <c r="J332" s="70">
        <v>1003374</v>
      </c>
      <c r="K332" s="73" t="s">
        <v>950</v>
      </c>
      <c r="L332" s="73" t="s">
        <v>951</v>
      </c>
      <c r="M332" s="73" t="s">
        <v>456</v>
      </c>
      <c r="N332" s="70">
        <v>6417</v>
      </c>
      <c r="P332" s="75" t="s">
        <v>952</v>
      </c>
    </row>
    <row r="333" spans="1:16" s="70" customFormat="1">
      <c r="A333" s="70">
        <v>22000409</v>
      </c>
      <c r="B333" s="73" t="s">
        <v>144</v>
      </c>
      <c r="C333" s="73" t="s">
        <v>145</v>
      </c>
      <c r="D333" s="86">
        <v>100000</v>
      </c>
      <c r="E333" s="73" t="s">
        <v>1491</v>
      </c>
      <c r="F333" s="74">
        <v>44726</v>
      </c>
      <c r="G333" s="73" t="s">
        <v>328</v>
      </c>
      <c r="H333" s="73" t="s">
        <v>329</v>
      </c>
      <c r="I333" s="73" t="s">
        <v>10</v>
      </c>
      <c r="J333" s="70">
        <v>49</v>
      </c>
      <c r="K333" s="73" t="s">
        <v>953</v>
      </c>
      <c r="L333" s="73" t="s">
        <v>954</v>
      </c>
      <c r="M333" s="73" t="s">
        <v>851</v>
      </c>
      <c r="N333" s="70">
        <v>6417</v>
      </c>
      <c r="P333" s="75" t="s">
        <v>955</v>
      </c>
    </row>
    <row r="334" spans="1:16" s="70" customFormat="1">
      <c r="A334" s="70">
        <v>22000396</v>
      </c>
      <c r="B334" s="73" t="s">
        <v>144</v>
      </c>
      <c r="C334" s="73" t="s">
        <v>145</v>
      </c>
      <c r="D334" s="86">
        <v>600</v>
      </c>
      <c r="E334" s="73" t="s">
        <v>1491</v>
      </c>
      <c r="F334" s="74">
        <v>44727</v>
      </c>
      <c r="G334" s="73" t="s">
        <v>328</v>
      </c>
      <c r="H334" s="73" t="s">
        <v>329</v>
      </c>
      <c r="I334" s="73" t="s">
        <v>10</v>
      </c>
      <c r="J334" s="70">
        <v>1422795</v>
      </c>
      <c r="K334" s="73" t="s">
        <v>956</v>
      </c>
      <c r="L334" s="73" t="s">
        <v>957</v>
      </c>
      <c r="M334" s="73" t="s">
        <v>419</v>
      </c>
      <c r="N334" s="70">
        <v>6417</v>
      </c>
      <c r="P334" s="75" t="s">
        <v>958</v>
      </c>
    </row>
    <row r="335" spans="1:16" s="70" customFormat="1">
      <c r="A335" s="70">
        <v>22000397</v>
      </c>
      <c r="B335" s="73" t="s">
        <v>144</v>
      </c>
      <c r="C335" s="73" t="s">
        <v>145</v>
      </c>
      <c r="D335" s="86">
        <v>300</v>
      </c>
      <c r="E335" s="73" t="s">
        <v>1491</v>
      </c>
      <c r="F335" s="74">
        <v>44727</v>
      </c>
      <c r="G335" s="73" t="s">
        <v>328</v>
      </c>
      <c r="H335" s="73" t="s">
        <v>329</v>
      </c>
      <c r="I335" s="73" t="s">
        <v>10</v>
      </c>
      <c r="J335" s="70">
        <v>1423553</v>
      </c>
      <c r="K335" s="73" t="s">
        <v>959</v>
      </c>
      <c r="L335" s="73" t="s">
        <v>692</v>
      </c>
      <c r="M335" s="73" t="s">
        <v>419</v>
      </c>
      <c r="N335" s="70">
        <v>6417</v>
      </c>
      <c r="P335" s="75" t="s">
        <v>960</v>
      </c>
    </row>
    <row r="336" spans="1:16" s="70" customFormat="1">
      <c r="A336" s="70">
        <v>22000399</v>
      </c>
      <c r="B336" s="73" t="s">
        <v>144</v>
      </c>
      <c r="C336" s="73" t="s">
        <v>145</v>
      </c>
      <c r="D336" s="86">
        <v>300</v>
      </c>
      <c r="E336" s="73" t="s">
        <v>1491</v>
      </c>
      <c r="F336" s="74">
        <v>44727</v>
      </c>
      <c r="G336" s="73" t="s">
        <v>328</v>
      </c>
      <c r="H336" s="73" t="s">
        <v>329</v>
      </c>
      <c r="I336" s="73" t="s">
        <v>10</v>
      </c>
      <c r="J336" s="70">
        <v>1442284</v>
      </c>
      <c r="K336" s="73" t="s">
        <v>961</v>
      </c>
      <c r="L336" s="73" t="s">
        <v>692</v>
      </c>
      <c r="M336" s="73" t="s">
        <v>419</v>
      </c>
      <c r="N336" s="70">
        <v>6417</v>
      </c>
      <c r="P336" s="75" t="s">
        <v>962</v>
      </c>
    </row>
    <row r="337" spans="1:16" s="70" customFormat="1">
      <c r="A337" s="70">
        <v>22000400</v>
      </c>
      <c r="B337" s="73" t="s">
        <v>144</v>
      </c>
      <c r="C337" s="73" t="s">
        <v>145</v>
      </c>
      <c r="D337" s="86">
        <v>600</v>
      </c>
      <c r="E337" s="73" t="s">
        <v>1491</v>
      </c>
      <c r="F337" s="74">
        <v>44727</v>
      </c>
      <c r="G337" s="73" t="s">
        <v>328</v>
      </c>
      <c r="H337" s="73" t="s">
        <v>329</v>
      </c>
      <c r="I337" s="73" t="s">
        <v>10</v>
      </c>
      <c r="J337" s="70">
        <v>1433605</v>
      </c>
      <c r="K337" s="73" t="s">
        <v>963</v>
      </c>
      <c r="L337" s="73" t="s">
        <v>692</v>
      </c>
      <c r="M337" s="73" t="s">
        <v>419</v>
      </c>
      <c r="N337" s="70">
        <v>6417</v>
      </c>
      <c r="P337" s="75" t="s">
        <v>964</v>
      </c>
    </row>
    <row r="338" spans="1:16" s="70" customFormat="1">
      <c r="A338" s="70">
        <v>22000401</v>
      </c>
      <c r="B338" s="73" t="s">
        <v>144</v>
      </c>
      <c r="C338" s="73" t="s">
        <v>145</v>
      </c>
      <c r="D338" s="86">
        <v>900</v>
      </c>
      <c r="E338" s="73" t="s">
        <v>1491</v>
      </c>
      <c r="F338" s="74">
        <v>44727</v>
      </c>
      <c r="G338" s="73" t="s">
        <v>328</v>
      </c>
      <c r="H338" s="73" t="s">
        <v>329</v>
      </c>
      <c r="I338" s="73" t="s">
        <v>10</v>
      </c>
      <c r="J338" s="70">
        <v>1450726</v>
      </c>
      <c r="K338" s="73" t="s">
        <v>965</v>
      </c>
      <c r="L338" s="73" t="s">
        <v>692</v>
      </c>
      <c r="M338" s="73" t="s">
        <v>419</v>
      </c>
      <c r="N338" s="70">
        <v>6417</v>
      </c>
      <c r="P338" s="75" t="s">
        <v>966</v>
      </c>
    </row>
    <row r="339" spans="1:16" s="70" customFormat="1">
      <c r="A339" s="70">
        <v>22000402</v>
      </c>
      <c r="B339" s="73" t="s">
        <v>144</v>
      </c>
      <c r="C339" s="73" t="s">
        <v>145</v>
      </c>
      <c r="D339" s="86">
        <v>2400</v>
      </c>
      <c r="E339" s="73" t="s">
        <v>1491</v>
      </c>
      <c r="F339" s="74">
        <v>44727</v>
      </c>
      <c r="G339" s="73" t="s">
        <v>328</v>
      </c>
      <c r="H339" s="73" t="s">
        <v>329</v>
      </c>
      <c r="I339" s="73" t="s">
        <v>10</v>
      </c>
      <c r="J339" s="70">
        <v>1422662</v>
      </c>
      <c r="K339" s="73" t="s">
        <v>967</v>
      </c>
      <c r="L339" s="73" t="s">
        <v>692</v>
      </c>
      <c r="M339" s="73" t="s">
        <v>419</v>
      </c>
      <c r="N339" s="70">
        <v>6417</v>
      </c>
      <c r="P339" s="75" t="s">
        <v>968</v>
      </c>
    </row>
    <row r="340" spans="1:16" s="70" customFormat="1">
      <c r="A340" s="70">
        <v>22000403</v>
      </c>
      <c r="B340" s="73" t="s">
        <v>144</v>
      </c>
      <c r="C340" s="73" t="s">
        <v>145</v>
      </c>
      <c r="D340" s="86">
        <v>600</v>
      </c>
      <c r="E340" s="73" t="s">
        <v>1491</v>
      </c>
      <c r="F340" s="74">
        <v>44727</v>
      </c>
      <c r="G340" s="73" t="s">
        <v>328</v>
      </c>
      <c r="H340" s="73" t="s">
        <v>329</v>
      </c>
      <c r="I340" s="73" t="s">
        <v>10</v>
      </c>
      <c r="J340" s="70">
        <v>1454316</v>
      </c>
      <c r="K340" s="73" t="s">
        <v>969</v>
      </c>
      <c r="L340" s="73" t="s">
        <v>692</v>
      </c>
      <c r="M340" s="73" t="s">
        <v>419</v>
      </c>
      <c r="N340" s="70">
        <v>6417</v>
      </c>
      <c r="P340" s="75" t="s">
        <v>970</v>
      </c>
    </row>
    <row r="341" spans="1:16" s="70" customFormat="1">
      <c r="A341" s="70">
        <v>22000404</v>
      </c>
      <c r="B341" s="73" t="s">
        <v>144</v>
      </c>
      <c r="C341" s="73" t="s">
        <v>145</v>
      </c>
      <c r="D341" s="86">
        <v>300</v>
      </c>
      <c r="E341" s="73" t="s">
        <v>1491</v>
      </c>
      <c r="F341" s="74">
        <v>44727</v>
      </c>
      <c r="G341" s="73" t="s">
        <v>328</v>
      </c>
      <c r="H341" s="73" t="s">
        <v>329</v>
      </c>
      <c r="I341" s="73" t="s">
        <v>10</v>
      </c>
      <c r="J341" s="70">
        <v>1454392</v>
      </c>
      <c r="K341" s="73" t="s">
        <v>971</v>
      </c>
      <c r="L341" s="73" t="s">
        <v>692</v>
      </c>
      <c r="M341" s="73" t="s">
        <v>419</v>
      </c>
      <c r="N341" s="70">
        <v>6417</v>
      </c>
      <c r="P341" s="75" t="s">
        <v>972</v>
      </c>
    </row>
    <row r="342" spans="1:16" s="70" customFormat="1">
      <c r="A342" s="70">
        <v>22000405</v>
      </c>
      <c r="B342" s="73" t="s">
        <v>144</v>
      </c>
      <c r="C342" s="73" t="s">
        <v>145</v>
      </c>
      <c r="D342" s="86">
        <v>1200</v>
      </c>
      <c r="E342" s="73" t="s">
        <v>1491</v>
      </c>
      <c r="F342" s="74">
        <v>44727</v>
      </c>
      <c r="G342" s="73" t="s">
        <v>328</v>
      </c>
      <c r="H342" s="73" t="s">
        <v>329</v>
      </c>
      <c r="I342" s="73" t="s">
        <v>10</v>
      </c>
      <c r="J342" s="70">
        <v>366821</v>
      </c>
      <c r="K342" s="73" t="s">
        <v>973</v>
      </c>
      <c r="L342" s="73" t="s">
        <v>692</v>
      </c>
      <c r="M342" s="73" t="s">
        <v>419</v>
      </c>
      <c r="N342" s="70">
        <v>6417</v>
      </c>
      <c r="P342" s="75" t="s">
        <v>974</v>
      </c>
    </row>
    <row r="343" spans="1:16" s="70" customFormat="1">
      <c r="A343" s="70">
        <v>22000406</v>
      </c>
      <c r="B343" s="73" t="s">
        <v>144</v>
      </c>
      <c r="C343" s="73" t="s">
        <v>145</v>
      </c>
      <c r="D343" s="86">
        <v>300</v>
      </c>
      <c r="E343" s="73" t="s">
        <v>1491</v>
      </c>
      <c r="F343" s="74">
        <v>44727</v>
      </c>
      <c r="G343" s="73" t="s">
        <v>328</v>
      </c>
      <c r="H343" s="73" t="s">
        <v>329</v>
      </c>
      <c r="I343" s="73" t="s">
        <v>10</v>
      </c>
      <c r="J343" s="70">
        <v>1453714</v>
      </c>
      <c r="K343" s="73" t="s">
        <v>975</v>
      </c>
      <c r="L343" s="73" t="s">
        <v>692</v>
      </c>
      <c r="M343" s="73" t="s">
        <v>419</v>
      </c>
      <c r="N343" s="70">
        <v>6417</v>
      </c>
      <c r="P343" s="75" t="s">
        <v>976</v>
      </c>
    </row>
    <row r="344" spans="1:16" s="70" customFormat="1">
      <c r="A344" s="70">
        <v>22000407</v>
      </c>
      <c r="B344" s="73" t="s">
        <v>144</v>
      </c>
      <c r="C344" s="73" t="s">
        <v>145</v>
      </c>
      <c r="D344" s="86">
        <v>600</v>
      </c>
      <c r="E344" s="73" t="s">
        <v>1491</v>
      </c>
      <c r="F344" s="74">
        <v>44727</v>
      </c>
      <c r="G344" s="73" t="s">
        <v>328</v>
      </c>
      <c r="H344" s="73" t="s">
        <v>329</v>
      </c>
      <c r="I344" s="73" t="s">
        <v>10</v>
      </c>
      <c r="J344" s="70">
        <v>1436532</v>
      </c>
      <c r="K344" s="73" t="s">
        <v>977</v>
      </c>
      <c r="L344" s="73" t="s">
        <v>692</v>
      </c>
      <c r="M344" s="73" t="s">
        <v>419</v>
      </c>
      <c r="N344" s="70">
        <v>6417</v>
      </c>
      <c r="P344" s="75" t="s">
        <v>978</v>
      </c>
    </row>
    <row r="345" spans="1:16" s="70" customFormat="1">
      <c r="A345" s="70">
        <v>22000408</v>
      </c>
      <c r="B345" s="73" t="s">
        <v>144</v>
      </c>
      <c r="C345" s="73" t="s">
        <v>145</v>
      </c>
      <c r="D345" s="86">
        <v>300</v>
      </c>
      <c r="E345" s="73" t="s">
        <v>1491</v>
      </c>
      <c r="F345" s="74">
        <v>44727</v>
      </c>
      <c r="G345" s="73" t="s">
        <v>328</v>
      </c>
      <c r="H345" s="73" t="s">
        <v>329</v>
      </c>
      <c r="I345" s="73" t="s">
        <v>10</v>
      </c>
      <c r="J345" s="70">
        <v>1422630</v>
      </c>
      <c r="K345" s="73" t="s">
        <v>979</v>
      </c>
      <c r="L345" s="73" t="s">
        <v>692</v>
      </c>
      <c r="M345" s="73" t="s">
        <v>419</v>
      </c>
      <c r="N345" s="70">
        <v>6417</v>
      </c>
      <c r="P345" s="75" t="s">
        <v>980</v>
      </c>
    </row>
    <row r="346" spans="1:16" s="70" customFormat="1">
      <c r="A346" s="70">
        <v>22000410</v>
      </c>
      <c r="B346" s="73" t="s">
        <v>144</v>
      </c>
      <c r="C346" s="73" t="s">
        <v>145</v>
      </c>
      <c r="D346" s="86">
        <v>10000</v>
      </c>
      <c r="E346" s="73" t="s">
        <v>1491</v>
      </c>
      <c r="F346" s="74">
        <v>44727</v>
      </c>
      <c r="G346" s="73" t="s">
        <v>328</v>
      </c>
      <c r="H346" s="73" t="s">
        <v>329</v>
      </c>
      <c r="I346" s="73" t="s">
        <v>10</v>
      </c>
      <c r="J346" s="70">
        <v>368800</v>
      </c>
      <c r="K346" s="73" t="s">
        <v>981</v>
      </c>
      <c r="L346" s="73" t="s">
        <v>982</v>
      </c>
      <c r="M346" s="73" t="s">
        <v>430</v>
      </c>
      <c r="N346" s="70">
        <v>6417</v>
      </c>
      <c r="P346" s="75" t="s">
        <v>983</v>
      </c>
    </row>
    <row r="347" spans="1:16" s="70" customFormat="1">
      <c r="A347" s="70">
        <v>22000411</v>
      </c>
      <c r="B347" s="73" t="s">
        <v>144</v>
      </c>
      <c r="C347" s="73" t="s">
        <v>145</v>
      </c>
      <c r="D347" s="86">
        <v>10000</v>
      </c>
      <c r="E347" s="73" t="s">
        <v>1491</v>
      </c>
      <c r="F347" s="74">
        <v>44727</v>
      </c>
      <c r="G347" s="73" t="s">
        <v>328</v>
      </c>
      <c r="H347" s="73" t="s">
        <v>329</v>
      </c>
      <c r="I347" s="73" t="s">
        <v>10</v>
      </c>
      <c r="J347" s="70">
        <v>484787</v>
      </c>
      <c r="K347" s="73" t="s">
        <v>984</v>
      </c>
      <c r="L347" s="73" t="s">
        <v>985</v>
      </c>
      <c r="M347" s="73" t="s">
        <v>430</v>
      </c>
      <c r="N347" s="70">
        <v>6417</v>
      </c>
      <c r="P347" s="75" t="s">
        <v>986</v>
      </c>
    </row>
    <row r="348" spans="1:16" s="70" customFormat="1">
      <c r="A348" s="70">
        <v>22000412</v>
      </c>
      <c r="B348" s="73" t="s">
        <v>144</v>
      </c>
      <c r="C348" s="73" t="s">
        <v>145</v>
      </c>
      <c r="D348" s="86">
        <v>10000</v>
      </c>
      <c r="E348" s="73" t="s">
        <v>1491</v>
      </c>
      <c r="F348" s="74">
        <v>44727</v>
      </c>
      <c r="G348" s="73" t="s">
        <v>328</v>
      </c>
      <c r="H348" s="73" t="s">
        <v>329</v>
      </c>
      <c r="I348" s="73" t="s">
        <v>10</v>
      </c>
      <c r="J348" s="70">
        <v>599453</v>
      </c>
      <c r="K348" s="73" t="s">
        <v>987</v>
      </c>
      <c r="L348" s="73" t="s">
        <v>988</v>
      </c>
      <c r="M348" s="73" t="s">
        <v>430</v>
      </c>
      <c r="N348" s="70">
        <v>6417</v>
      </c>
      <c r="P348" s="75" t="s">
        <v>983</v>
      </c>
    </row>
    <row r="349" spans="1:16" s="70" customFormat="1">
      <c r="A349" s="70">
        <v>22000415</v>
      </c>
      <c r="B349" s="73" t="s">
        <v>144</v>
      </c>
      <c r="C349" s="73" t="s">
        <v>145</v>
      </c>
      <c r="D349" s="86">
        <v>1200</v>
      </c>
      <c r="E349" s="73" t="s">
        <v>1491</v>
      </c>
      <c r="F349" s="74">
        <v>44732</v>
      </c>
      <c r="G349" s="73" t="s">
        <v>328</v>
      </c>
      <c r="H349" s="73" t="s">
        <v>329</v>
      </c>
      <c r="I349" s="73" t="s">
        <v>10</v>
      </c>
      <c r="J349" s="70">
        <v>1421387</v>
      </c>
      <c r="K349" s="73" t="s">
        <v>989</v>
      </c>
      <c r="L349" s="73" t="s">
        <v>692</v>
      </c>
      <c r="M349" s="73" t="s">
        <v>419</v>
      </c>
      <c r="N349" s="70">
        <v>6417</v>
      </c>
      <c r="P349" s="75" t="s">
        <v>990</v>
      </c>
    </row>
    <row r="350" spans="1:16" s="70" customFormat="1">
      <c r="A350" s="70">
        <v>22000416</v>
      </c>
      <c r="B350" s="73" t="s">
        <v>144</v>
      </c>
      <c r="C350" s="73" t="s">
        <v>145</v>
      </c>
      <c r="D350" s="86">
        <v>1800</v>
      </c>
      <c r="E350" s="73" t="s">
        <v>1491</v>
      </c>
      <c r="F350" s="74">
        <v>44732</v>
      </c>
      <c r="G350" s="73" t="s">
        <v>328</v>
      </c>
      <c r="H350" s="73" t="s">
        <v>329</v>
      </c>
      <c r="I350" s="73" t="s">
        <v>10</v>
      </c>
      <c r="J350" s="70">
        <v>114957</v>
      </c>
      <c r="K350" s="73" t="s">
        <v>991</v>
      </c>
      <c r="L350" s="73" t="s">
        <v>992</v>
      </c>
      <c r="M350" s="73" t="s">
        <v>419</v>
      </c>
      <c r="N350" s="70">
        <v>6417</v>
      </c>
      <c r="P350" s="75" t="s">
        <v>993</v>
      </c>
    </row>
    <row r="351" spans="1:16" s="70" customFormat="1">
      <c r="A351" s="70">
        <v>22000417</v>
      </c>
      <c r="B351" s="73" t="s">
        <v>144</v>
      </c>
      <c r="C351" s="73" t="s">
        <v>145</v>
      </c>
      <c r="D351" s="86">
        <v>300</v>
      </c>
      <c r="E351" s="73" t="s">
        <v>1491</v>
      </c>
      <c r="F351" s="74">
        <v>44732</v>
      </c>
      <c r="G351" s="73" t="s">
        <v>328</v>
      </c>
      <c r="H351" s="73" t="s">
        <v>329</v>
      </c>
      <c r="I351" s="73" t="s">
        <v>10</v>
      </c>
      <c r="J351" s="70">
        <v>1422527</v>
      </c>
      <c r="K351" s="73" t="s">
        <v>994</v>
      </c>
      <c r="L351" s="73" t="s">
        <v>692</v>
      </c>
      <c r="M351" s="73" t="s">
        <v>419</v>
      </c>
      <c r="N351" s="70">
        <v>6417</v>
      </c>
      <c r="P351" s="75" t="s">
        <v>995</v>
      </c>
    </row>
    <row r="352" spans="1:16" s="70" customFormat="1">
      <c r="A352" s="70">
        <v>22000419</v>
      </c>
      <c r="B352" s="73" t="s">
        <v>144</v>
      </c>
      <c r="C352" s="73" t="s">
        <v>145</v>
      </c>
      <c r="D352" s="86">
        <v>600</v>
      </c>
      <c r="E352" s="73" t="s">
        <v>1491</v>
      </c>
      <c r="F352" s="74">
        <v>44732</v>
      </c>
      <c r="G352" s="73" t="s">
        <v>328</v>
      </c>
      <c r="H352" s="73" t="s">
        <v>329</v>
      </c>
      <c r="I352" s="73" t="s">
        <v>10</v>
      </c>
      <c r="J352" s="70">
        <v>1458329</v>
      </c>
      <c r="K352" s="73" t="s">
        <v>996</v>
      </c>
      <c r="L352" s="73" t="s">
        <v>692</v>
      </c>
      <c r="M352" s="73" t="s">
        <v>419</v>
      </c>
      <c r="N352" s="70">
        <v>6417</v>
      </c>
      <c r="P352" s="75" t="s">
        <v>997</v>
      </c>
    </row>
    <row r="353" spans="1:16" s="70" customFormat="1">
      <c r="A353" s="70">
        <v>22000420</v>
      </c>
      <c r="B353" s="73" t="s">
        <v>144</v>
      </c>
      <c r="C353" s="73" t="s">
        <v>145</v>
      </c>
      <c r="D353" s="86">
        <v>600</v>
      </c>
      <c r="E353" s="73" t="s">
        <v>1491</v>
      </c>
      <c r="F353" s="74">
        <v>44732</v>
      </c>
      <c r="G353" s="73" t="s">
        <v>328</v>
      </c>
      <c r="H353" s="73" t="s">
        <v>329</v>
      </c>
      <c r="I353" s="73" t="s">
        <v>10</v>
      </c>
      <c r="J353" s="70">
        <v>1458600</v>
      </c>
      <c r="K353" s="73" t="s">
        <v>998</v>
      </c>
      <c r="L353" s="73" t="s">
        <v>692</v>
      </c>
      <c r="M353" s="73" t="s">
        <v>419</v>
      </c>
      <c r="N353" s="70">
        <v>6417</v>
      </c>
      <c r="P353" s="75" t="s">
        <v>999</v>
      </c>
    </row>
    <row r="354" spans="1:16" s="70" customFormat="1">
      <c r="A354" s="70">
        <v>22000421</v>
      </c>
      <c r="B354" s="73" t="s">
        <v>144</v>
      </c>
      <c r="C354" s="73" t="s">
        <v>145</v>
      </c>
      <c r="D354" s="86">
        <v>2700</v>
      </c>
      <c r="E354" s="73" t="s">
        <v>1491</v>
      </c>
      <c r="F354" s="74">
        <v>44732</v>
      </c>
      <c r="G354" s="73" t="s">
        <v>328</v>
      </c>
      <c r="H354" s="73" t="s">
        <v>329</v>
      </c>
      <c r="I354" s="73" t="s">
        <v>10</v>
      </c>
      <c r="J354" s="70">
        <v>111619</v>
      </c>
      <c r="K354" s="73" t="s">
        <v>1000</v>
      </c>
      <c r="L354" s="73" t="s">
        <v>1001</v>
      </c>
      <c r="M354" s="73" t="s">
        <v>419</v>
      </c>
      <c r="N354" s="70">
        <v>6417</v>
      </c>
      <c r="P354" s="75" t="s">
        <v>1002</v>
      </c>
    </row>
    <row r="355" spans="1:16" s="70" customFormat="1">
      <c r="A355" s="70">
        <v>22000422</v>
      </c>
      <c r="B355" s="73" t="s">
        <v>144</v>
      </c>
      <c r="C355" s="73" t="s">
        <v>145</v>
      </c>
      <c r="D355" s="86">
        <v>900</v>
      </c>
      <c r="E355" s="73" t="s">
        <v>1491</v>
      </c>
      <c r="F355" s="74">
        <v>44732</v>
      </c>
      <c r="G355" s="73" t="s">
        <v>328</v>
      </c>
      <c r="H355" s="73" t="s">
        <v>329</v>
      </c>
      <c r="I355" s="73" t="s">
        <v>10</v>
      </c>
      <c r="J355" s="70">
        <v>1459014</v>
      </c>
      <c r="K355" s="73" t="s">
        <v>1003</v>
      </c>
      <c r="L355" s="73" t="s">
        <v>692</v>
      </c>
      <c r="M355" s="73" t="s">
        <v>419</v>
      </c>
      <c r="N355" s="70">
        <v>6417</v>
      </c>
      <c r="P355" s="75" t="s">
        <v>1004</v>
      </c>
    </row>
    <row r="356" spans="1:16" s="70" customFormat="1">
      <c r="A356" s="70">
        <v>22000057</v>
      </c>
      <c r="B356" s="73" t="s">
        <v>144</v>
      </c>
      <c r="C356" s="73" t="s">
        <v>145</v>
      </c>
      <c r="D356" s="86">
        <v>210</v>
      </c>
      <c r="E356" s="73" t="s">
        <v>1491</v>
      </c>
      <c r="F356" s="74">
        <v>44733</v>
      </c>
      <c r="G356" s="73" t="s">
        <v>328</v>
      </c>
      <c r="H356" s="73" t="s">
        <v>329</v>
      </c>
      <c r="I356" s="73" t="s">
        <v>10</v>
      </c>
      <c r="J356" s="70">
        <v>1242590</v>
      </c>
      <c r="K356" s="73" t="s">
        <v>762</v>
      </c>
      <c r="L356" s="73" t="s">
        <v>763</v>
      </c>
      <c r="M356" s="73" t="s">
        <v>456</v>
      </c>
      <c r="N356" s="70">
        <v>6417</v>
      </c>
      <c r="P356" s="75" t="s">
        <v>1005</v>
      </c>
    </row>
    <row r="357" spans="1:16" s="70" customFormat="1">
      <c r="A357" s="70">
        <v>22000057</v>
      </c>
      <c r="B357" s="73" t="s">
        <v>144</v>
      </c>
      <c r="C357" s="73" t="s">
        <v>145</v>
      </c>
      <c r="D357" s="86">
        <v>4.2</v>
      </c>
      <c r="E357" s="73" t="s">
        <v>1491</v>
      </c>
      <c r="F357" s="74">
        <v>44733</v>
      </c>
      <c r="G357" s="73" t="s">
        <v>328</v>
      </c>
      <c r="H357" s="73" t="s">
        <v>329</v>
      </c>
      <c r="I357" s="73" t="s">
        <v>10</v>
      </c>
      <c r="J357" s="70">
        <v>1242590</v>
      </c>
      <c r="K357" s="73" t="s">
        <v>762</v>
      </c>
      <c r="L357" s="73" t="s">
        <v>1006</v>
      </c>
      <c r="M357" s="73" t="s">
        <v>456</v>
      </c>
      <c r="N357" s="70">
        <v>6417</v>
      </c>
      <c r="P357" s="75" t="s">
        <v>1005</v>
      </c>
    </row>
    <row r="358" spans="1:16" s="70" customFormat="1">
      <c r="A358" s="70">
        <v>22000057</v>
      </c>
      <c r="B358" s="73" t="s">
        <v>144</v>
      </c>
      <c r="C358" s="73" t="s">
        <v>145</v>
      </c>
      <c r="D358" s="86">
        <v>-4.2</v>
      </c>
      <c r="E358" s="73" t="s">
        <v>1491</v>
      </c>
      <c r="F358" s="74">
        <v>44733</v>
      </c>
      <c r="G358" s="73" t="s">
        <v>328</v>
      </c>
      <c r="H358" s="73" t="s">
        <v>329</v>
      </c>
      <c r="I358" s="73" t="s">
        <v>10</v>
      </c>
      <c r="J358" s="70">
        <v>1242590</v>
      </c>
      <c r="K358" s="73" t="s">
        <v>762</v>
      </c>
      <c r="L358" s="73" t="s">
        <v>763</v>
      </c>
      <c r="M358" s="73" t="s">
        <v>456</v>
      </c>
      <c r="N358" s="70">
        <v>6417</v>
      </c>
      <c r="P358" s="75" t="s">
        <v>1005</v>
      </c>
    </row>
    <row r="359" spans="1:16" s="70" customFormat="1">
      <c r="A359" s="70">
        <v>22000058</v>
      </c>
      <c r="B359" s="73" t="s">
        <v>144</v>
      </c>
      <c r="C359" s="73" t="s">
        <v>145</v>
      </c>
      <c r="D359" s="86">
        <v>840</v>
      </c>
      <c r="E359" s="73" t="s">
        <v>1491</v>
      </c>
      <c r="F359" s="74">
        <v>44735</v>
      </c>
      <c r="G359" s="73" t="s">
        <v>328</v>
      </c>
      <c r="H359" s="73" t="s">
        <v>329</v>
      </c>
      <c r="I359" s="73" t="s">
        <v>10</v>
      </c>
      <c r="J359" s="70">
        <v>1242590</v>
      </c>
      <c r="K359" s="73" t="s">
        <v>762</v>
      </c>
      <c r="L359" s="73" t="s">
        <v>763</v>
      </c>
      <c r="M359" s="73" t="s">
        <v>456</v>
      </c>
      <c r="N359" s="70">
        <v>6417</v>
      </c>
      <c r="P359" s="75" t="s">
        <v>1007</v>
      </c>
    </row>
    <row r="360" spans="1:16" s="70" customFormat="1">
      <c r="A360" s="70">
        <v>22000058</v>
      </c>
      <c r="B360" s="73" t="s">
        <v>144</v>
      </c>
      <c r="C360" s="73" t="s">
        <v>145</v>
      </c>
      <c r="D360" s="86">
        <v>16.8</v>
      </c>
      <c r="E360" s="73" t="s">
        <v>1491</v>
      </c>
      <c r="F360" s="74">
        <v>44735</v>
      </c>
      <c r="G360" s="73" t="s">
        <v>328</v>
      </c>
      <c r="H360" s="73" t="s">
        <v>329</v>
      </c>
      <c r="I360" s="73" t="s">
        <v>10</v>
      </c>
      <c r="J360" s="70">
        <v>1242590</v>
      </c>
      <c r="K360" s="73" t="s">
        <v>762</v>
      </c>
      <c r="L360" s="73" t="s">
        <v>1008</v>
      </c>
      <c r="M360" s="73" t="s">
        <v>456</v>
      </c>
      <c r="N360" s="70">
        <v>6417</v>
      </c>
      <c r="P360" s="75" t="s">
        <v>1007</v>
      </c>
    </row>
    <row r="361" spans="1:16" s="70" customFormat="1">
      <c r="A361" s="70">
        <v>22000058</v>
      </c>
      <c r="B361" s="73" t="s">
        <v>144</v>
      </c>
      <c r="C361" s="73" t="s">
        <v>145</v>
      </c>
      <c r="D361" s="86">
        <v>-16.8</v>
      </c>
      <c r="E361" s="73" t="s">
        <v>1491</v>
      </c>
      <c r="F361" s="74">
        <v>44735</v>
      </c>
      <c r="G361" s="73" t="s">
        <v>328</v>
      </c>
      <c r="H361" s="73" t="s">
        <v>329</v>
      </c>
      <c r="I361" s="73" t="s">
        <v>10</v>
      </c>
      <c r="J361" s="70">
        <v>1242590</v>
      </c>
      <c r="K361" s="73" t="s">
        <v>762</v>
      </c>
      <c r="L361" s="73" t="s">
        <v>763</v>
      </c>
      <c r="M361" s="73" t="s">
        <v>456</v>
      </c>
      <c r="N361" s="70">
        <v>6417</v>
      </c>
      <c r="P361" s="75" t="s">
        <v>1007</v>
      </c>
    </row>
    <row r="362" spans="1:16" s="70" customFormat="1">
      <c r="A362" s="70">
        <v>22000059</v>
      </c>
      <c r="B362" s="73" t="s">
        <v>144</v>
      </c>
      <c r="C362" s="73" t="s">
        <v>145</v>
      </c>
      <c r="D362" s="86">
        <v>50429.08</v>
      </c>
      <c r="E362" s="73" t="s">
        <v>1491</v>
      </c>
      <c r="F362" s="74">
        <v>44735</v>
      </c>
      <c r="G362" s="73" t="s">
        <v>328</v>
      </c>
      <c r="H362" s="73" t="s">
        <v>329</v>
      </c>
      <c r="I362" s="73" t="s">
        <v>10</v>
      </c>
      <c r="J362" s="70">
        <v>1041209</v>
      </c>
      <c r="K362" s="73" t="s">
        <v>192</v>
      </c>
      <c r="L362" s="73" t="s">
        <v>191</v>
      </c>
      <c r="M362" s="73" t="s">
        <v>330</v>
      </c>
      <c r="N362" s="70">
        <v>6417</v>
      </c>
      <c r="P362" s="75" t="s">
        <v>1009</v>
      </c>
    </row>
    <row r="363" spans="1:16" s="70" customFormat="1">
      <c r="A363" s="70">
        <v>22000059</v>
      </c>
      <c r="B363" s="73" t="s">
        <v>144</v>
      </c>
      <c r="C363" s="73" t="s">
        <v>145</v>
      </c>
      <c r="D363" s="86">
        <v>844.48</v>
      </c>
      <c r="E363" s="73" t="s">
        <v>1491</v>
      </c>
      <c r="F363" s="74">
        <v>44735</v>
      </c>
      <c r="G363" s="73" t="s">
        <v>328</v>
      </c>
      <c r="H363" s="73" t="s">
        <v>329</v>
      </c>
      <c r="I363" s="73" t="s">
        <v>10</v>
      </c>
      <c r="J363" s="70">
        <v>1041209</v>
      </c>
      <c r="K363" s="73" t="s">
        <v>192</v>
      </c>
      <c r="L363" s="73" t="s">
        <v>215</v>
      </c>
      <c r="M363" s="73" t="s">
        <v>330</v>
      </c>
      <c r="N363" s="70">
        <v>6417</v>
      </c>
      <c r="P363" s="75" t="s">
        <v>1009</v>
      </c>
    </row>
    <row r="364" spans="1:16" s="70" customFormat="1">
      <c r="A364" s="70">
        <v>22000059</v>
      </c>
      <c r="B364" s="73" t="s">
        <v>144</v>
      </c>
      <c r="C364" s="73" t="s">
        <v>145</v>
      </c>
      <c r="D364" s="86">
        <v>-844.48</v>
      </c>
      <c r="E364" s="73" t="s">
        <v>1491</v>
      </c>
      <c r="F364" s="74">
        <v>44735</v>
      </c>
      <c r="G364" s="73" t="s">
        <v>328</v>
      </c>
      <c r="H364" s="73" t="s">
        <v>329</v>
      </c>
      <c r="I364" s="73" t="s">
        <v>10</v>
      </c>
      <c r="J364" s="70">
        <v>1041209</v>
      </c>
      <c r="K364" s="73" t="s">
        <v>192</v>
      </c>
      <c r="L364" s="73" t="s">
        <v>191</v>
      </c>
      <c r="M364" s="73" t="s">
        <v>330</v>
      </c>
      <c r="N364" s="70">
        <v>6417</v>
      </c>
      <c r="P364" s="75" t="s">
        <v>1009</v>
      </c>
    </row>
    <row r="365" spans="1:16" s="70" customFormat="1">
      <c r="A365" s="70">
        <v>22000423</v>
      </c>
      <c r="B365" s="73" t="s">
        <v>144</v>
      </c>
      <c r="C365" s="73" t="s">
        <v>145</v>
      </c>
      <c r="D365" s="86">
        <v>1500</v>
      </c>
      <c r="E365" s="73" t="s">
        <v>1491</v>
      </c>
      <c r="F365" s="74">
        <v>44735</v>
      </c>
      <c r="G365" s="73" t="s">
        <v>328</v>
      </c>
      <c r="H365" s="73" t="s">
        <v>329</v>
      </c>
      <c r="I365" s="73" t="s">
        <v>10</v>
      </c>
      <c r="J365" s="70">
        <v>107359</v>
      </c>
      <c r="K365" s="73" t="s">
        <v>1010</v>
      </c>
      <c r="L365" s="73" t="s">
        <v>692</v>
      </c>
      <c r="M365" s="73" t="s">
        <v>419</v>
      </c>
      <c r="N365" s="70">
        <v>6417</v>
      </c>
      <c r="P365" s="75" t="s">
        <v>1011</v>
      </c>
    </row>
    <row r="366" spans="1:16" s="70" customFormat="1">
      <c r="A366" s="70">
        <v>22000424</v>
      </c>
      <c r="B366" s="73" t="s">
        <v>144</v>
      </c>
      <c r="C366" s="73" t="s">
        <v>145</v>
      </c>
      <c r="D366" s="86">
        <v>6300</v>
      </c>
      <c r="E366" s="73" t="s">
        <v>1491</v>
      </c>
      <c r="F366" s="74">
        <v>44735</v>
      </c>
      <c r="G366" s="73" t="s">
        <v>328</v>
      </c>
      <c r="H366" s="73" t="s">
        <v>329</v>
      </c>
      <c r="I366" s="73" t="s">
        <v>10</v>
      </c>
      <c r="J366" s="70">
        <v>104060</v>
      </c>
      <c r="K366" s="73" t="s">
        <v>1012</v>
      </c>
      <c r="L366" s="73" t="s">
        <v>1013</v>
      </c>
      <c r="M366" s="73" t="s">
        <v>419</v>
      </c>
      <c r="N366" s="70">
        <v>6417</v>
      </c>
      <c r="P366" s="75" t="s">
        <v>1014</v>
      </c>
    </row>
    <row r="367" spans="1:16" s="70" customFormat="1">
      <c r="A367" s="70">
        <v>22000426</v>
      </c>
      <c r="B367" s="73" t="s">
        <v>144</v>
      </c>
      <c r="C367" s="73" t="s">
        <v>145</v>
      </c>
      <c r="D367" s="86">
        <v>600</v>
      </c>
      <c r="E367" s="73" t="s">
        <v>1491</v>
      </c>
      <c r="F367" s="74">
        <v>44735</v>
      </c>
      <c r="G367" s="73" t="s">
        <v>328</v>
      </c>
      <c r="H367" s="73" t="s">
        <v>329</v>
      </c>
      <c r="I367" s="73" t="s">
        <v>10</v>
      </c>
      <c r="J367" s="70">
        <v>1458661</v>
      </c>
      <c r="K367" s="73" t="s">
        <v>1015</v>
      </c>
      <c r="L367" s="73" t="s">
        <v>692</v>
      </c>
      <c r="M367" s="73" t="s">
        <v>419</v>
      </c>
      <c r="N367" s="70">
        <v>6417</v>
      </c>
      <c r="P367" s="75" t="s">
        <v>1016</v>
      </c>
    </row>
    <row r="368" spans="1:16" s="70" customFormat="1">
      <c r="A368" s="70">
        <v>22000427</v>
      </c>
      <c r="B368" s="73" t="s">
        <v>144</v>
      </c>
      <c r="C368" s="73" t="s">
        <v>145</v>
      </c>
      <c r="D368" s="86">
        <v>1650.32</v>
      </c>
      <c r="E368" s="73" t="s">
        <v>1491</v>
      </c>
      <c r="F368" s="74">
        <v>44735</v>
      </c>
      <c r="G368" s="73" t="s">
        <v>328</v>
      </c>
      <c r="H368" s="73" t="s">
        <v>329</v>
      </c>
      <c r="I368" s="73" t="s">
        <v>10</v>
      </c>
      <c r="J368" s="70">
        <v>108769</v>
      </c>
      <c r="K368" s="73" t="s">
        <v>595</v>
      </c>
      <c r="L368" s="73" t="s">
        <v>592</v>
      </c>
      <c r="M368" s="73" t="s">
        <v>456</v>
      </c>
      <c r="N368" s="70">
        <v>6417</v>
      </c>
      <c r="P368" s="75" t="s">
        <v>1017</v>
      </c>
    </row>
    <row r="369" spans="1:16" s="70" customFormat="1">
      <c r="A369" s="70">
        <v>22000428</v>
      </c>
      <c r="B369" s="73" t="s">
        <v>144</v>
      </c>
      <c r="C369" s="73" t="s">
        <v>145</v>
      </c>
      <c r="D369" s="86">
        <v>150000</v>
      </c>
      <c r="E369" s="73" t="s">
        <v>1491</v>
      </c>
      <c r="F369" s="74">
        <v>44735</v>
      </c>
      <c r="G369" s="73" t="s">
        <v>328</v>
      </c>
      <c r="H369" s="73" t="s">
        <v>329</v>
      </c>
      <c r="I369" s="73" t="s">
        <v>10</v>
      </c>
      <c r="J369" s="70">
        <v>1280389</v>
      </c>
      <c r="K369" s="73" t="s">
        <v>1018</v>
      </c>
      <c r="L369" s="73" t="s">
        <v>1019</v>
      </c>
      <c r="M369" s="73" t="s">
        <v>355</v>
      </c>
      <c r="N369" s="70">
        <v>6417</v>
      </c>
      <c r="O369" s="498" t="s">
        <v>2327</v>
      </c>
      <c r="P369" s="343" t="s">
        <v>1020</v>
      </c>
    </row>
    <row r="370" spans="1:16" s="70" customFormat="1">
      <c r="A370" s="70">
        <v>22000429</v>
      </c>
      <c r="B370" s="73" t="s">
        <v>144</v>
      </c>
      <c r="C370" s="73" t="s">
        <v>145</v>
      </c>
      <c r="D370" s="86">
        <v>148800</v>
      </c>
      <c r="E370" s="73" t="s">
        <v>1491</v>
      </c>
      <c r="F370" s="74">
        <v>44735</v>
      </c>
      <c r="G370" s="73" t="s">
        <v>328</v>
      </c>
      <c r="H370" s="73" t="s">
        <v>329</v>
      </c>
      <c r="I370" s="73" t="s">
        <v>10</v>
      </c>
      <c r="J370" s="70">
        <v>366573</v>
      </c>
      <c r="K370" s="73" t="s">
        <v>1021</v>
      </c>
      <c r="L370" s="73" t="s">
        <v>1022</v>
      </c>
      <c r="M370" s="73" t="s">
        <v>355</v>
      </c>
      <c r="N370" s="70">
        <v>6417</v>
      </c>
      <c r="O370" s="498" t="s">
        <v>2327</v>
      </c>
      <c r="P370" s="343" t="s">
        <v>1023</v>
      </c>
    </row>
    <row r="371" spans="1:16" s="70" customFormat="1">
      <c r="A371" s="70">
        <v>22000430</v>
      </c>
      <c r="B371" s="73" t="s">
        <v>144</v>
      </c>
      <c r="C371" s="73" t="s">
        <v>145</v>
      </c>
      <c r="D371" s="86">
        <v>2121.84</v>
      </c>
      <c r="E371" s="73" t="s">
        <v>1491</v>
      </c>
      <c r="F371" s="74">
        <v>44735</v>
      </c>
      <c r="G371" s="73" t="s">
        <v>328</v>
      </c>
      <c r="H371" s="73" t="s">
        <v>329</v>
      </c>
      <c r="I371" s="73" t="s">
        <v>10</v>
      </c>
      <c r="J371" s="70">
        <v>108769</v>
      </c>
      <c r="K371" s="73" t="s">
        <v>595</v>
      </c>
      <c r="L371" s="73" t="s">
        <v>592</v>
      </c>
      <c r="M371" s="73" t="s">
        <v>456</v>
      </c>
      <c r="N371" s="70">
        <v>6417</v>
      </c>
      <c r="P371" s="75" t="s">
        <v>1024</v>
      </c>
    </row>
    <row r="372" spans="1:16" s="70" customFormat="1">
      <c r="A372" s="70">
        <v>22000431</v>
      </c>
      <c r="B372" s="73" t="s">
        <v>144</v>
      </c>
      <c r="C372" s="73" t="s">
        <v>145</v>
      </c>
      <c r="D372" s="86">
        <v>99575.2</v>
      </c>
      <c r="E372" s="73" t="s">
        <v>1491</v>
      </c>
      <c r="F372" s="74">
        <v>44735</v>
      </c>
      <c r="G372" s="73" t="s">
        <v>328</v>
      </c>
      <c r="H372" s="73" t="s">
        <v>329</v>
      </c>
      <c r="I372" s="73" t="s">
        <v>10</v>
      </c>
      <c r="J372" s="70">
        <v>1279775</v>
      </c>
      <c r="K372" s="73" t="s">
        <v>1025</v>
      </c>
      <c r="L372" s="73" t="s">
        <v>1026</v>
      </c>
      <c r="M372" s="73" t="s">
        <v>355</v>
      </c>
      <c r="N372" s="70">
        <v>6417</v>
      </c>
      <c r="O372" s="498" t="s">
        <v>2327</v>
      </c>
      <c r="P372" s="343" t="s">
        <v>1027</v>
      </c>
    </row>
    <row r="373" spans="1:16" s="70" customFormat="1">
      <c r="A373" s="70">
        <v>22000432</v>
      </c>
      <c r="B373" s="73" t="s">
        <v>144</v>
      </c>
      <c r="C373" s="73" t="s">
        <v>145</v>
      </c>
      <c r="D373" s="86">
        <v>95990</v>
      </c>
      <c r="E373" s="73" t="s">
        <v>1491</v>
      </c>
      <c r="F373" s="74">
        <v>44735</v>
      </c>
      <c r="G373" s="73" t="s">
        <v>328</v>
      </c>
      <c r="H373" s="73" t="s">
        <v>329</v>
      </c>
      <c r="I373" s="73" t="s">
        <v>10</v>
      </c>
      <c r="J373" s="70">
        <v>1279775</v>
      </c>
      <c r="K373" s="73" t="s">
        <v>1028</v>
      </c>
      <c r="L373" s="73" t="s">
        <v>1026</v>
      </c>
      <c r="M373" s="73" t="s">
        <v>358</v>
      </c>
      <c r="N373" s="70">
        <v>6417</v>
      </c>
      <c r="O373" s="498" t="s">
        <v>2327</v>
      </c>
      <c r="P373" s="343" t="s">
        <v>1029</v>
      </c>
    </row>
    <row r="374" spans="1:16" s="70" customFormat="1">
      <c r="A374" s="70">
        <v>22000446</v>
      </c>
      <c r="B374" s="73" t="s">
        <v>144</v>
      </c>
      <c r="C374" s="73" t="s">
        <v>145</v>
      </c>
      <c r="D374" s="86">
        <v>1773.38</v>
      </c>
      <c r="E374" s="73" t="s">
        <v>1491</v>
      </c>
      <c r="F374" s="74">
        <v>44735</v>
      </c>
      <c r="G374" s="73" t="s">
        <v>328</v>
      </c>
      <c r="H374" s="73" t="s">
        <v>329</v>
      </c>
      <c r="I374" s="73" t="s">
        <v>10</v>
      </c>
      <c r="J374" s="70">
        <v>108769</v>
      </c>
      <c r="K374" s="73" t="s">
        <v>591</v>
      </c>
      <c r="L374" s="73" t="s">
        <v>592</v>
      </c>
      <c r="M374" s="73" t="s">
        <v>456</v>
      </c>
      <c r="N374" s="70">
        <v>6417</v>
      </c>
      <c r="P374" s="75" t="s">
        <v>1030</v>
      </c>
    </row>
    <row r="375" spans="1:16" s="70" customFormat="1">
      <c r="A375" s="70">
        <v>22000440</v>
      </c>
      <c r="B375" s="73" t="s">
        <v>144</v>
      </c>
      <c r="C375" s="73" t="s">
        <v>145</v>
      </c>
      <c r="D375" s="86">
        <v>2700</v>
      </c>
      <c r="E375" s="73" t="s">
        <v>1491</v>
      </c>
      <c r="F375" s="74">
        <v>44736</v>
      </c>
      <c r="G375" s="73" t="s">
        <v>328</v>
      </c>
      <c r="H375" s="73" t="s">
        <v>329</v>
      </c>
      <c r="I375" s="73" t="s">
        <v>10</v>
      </c>
      <c r="J375" s="70">
        <v>1427126</v>
      </c>
      <c r="K375" s="73" t="s">
        <v>1031</v>
      </c>
      <c r="L375" s="73" t="s">
        <v>1032</v>
      </c>
      <c r="M375" s="73" t="s">
        <v>419</v>
      </c>
      <c r="N375" s="70">
        <v>6417</v>
      </c>
      <c r="P375" s="75" t="s">
        <v>1033</v>
      </c>
    </row>
    <row r="376" spans="1:16" s="70" customFormat="1">
      <c r="A376" s="70">
        <v>22000447</v>
      </c>
      <c r="B376" s="73" t="s">
        <v>144</v>
      </c>
      <c r="C376" s="73" t="s">
        <v>145</v>
      </c>
      <c r="D376" s="86">
        <v>2778.27</v>
      </c>
      <c r="E376" s="73" t="s">
        <v>1491</v>
      </c>
      <c r="F376" s="74">
        <v>44736</v>
      </c>
      <c r="G376" s="73" t="s">
        <v>328</v>
      </c>
      <c r="H376" s="73" t="s">
        <v>329</v>
      </c>
      <c r="I376" s="73" t="s">
        <v>10</v>
      </c>
      <c r="J376" s="70">
        <v>113216</v>
      </c>
      <c r="K376" s="73" t="s">
        <v>1034</v>
      </c>
      <c r="L376" s="73" t="s">
        <v>1035</v>
      </c>
      <c r="M376" s="73" t="s">
        <v>1497</v>
      </c>
      <c r="N376" s="70">
        <v>6417</v>
      </c>
      <c r="P376" s="75" t="s">
        <v>1036</v>
      </c>
    </row>
    <row r="377" spans="1:16" s="70" customFormat="1">
      <c r="A377" s="70">
        <v>22000448</v>
      </c>
      <c r="B377" s="73" t="s">
        <v>144</v>
      </c>
      <c r="C377" s="73" t="s">
        <v>145</v>
      </c>
      <c r="D377" s="86">
        <v>1592.93</v>
      </c>
      <c r="E377" s="73" t="s">
        <v>1491</v>
      </c>
      <c r="F377" s="74">
        <v>44736</v>
      </c>
      <c r="G377" s="73" t="s">
        <v>328</v>
      </c>
      <c r="H377" s="73" t="s">
        <v>329</v>
      </c>
      <c r="I377" s="73" t="s">
        <v>10</v>
      </c>
      <c r="J377" s="70">
        <v>113216</v>
      </c>
      <c r="K377" s="73" t="s">
        <v>1034</v>
      </c>
      <c r="L377" s="73" t="s">
        <v>1035</v>
      </c>
      <c r="M377" s="73" t="s">
        <v>1497</v>
      </c>
      <c r="N377" s="70">
        <v>6417</v>
      </c>
      <c r="P377" s="75" t="s">
        <v>1037</v>
      </c>
    </row>
    <row r="378" spans="1:16" s="70" customFormat="1">
      <c r="A378" s="70">
        <v>22000449</v>
      </c>
      <c r="B378" s="73" t="s">
        <v>144</v>
      </c>
      <c r="C378" s="73" t="s">
        <v>145</v>
      </c>
      <c r="D378" s="86">
        <v>3561.84</v>
      </c>
      <c r="E378" s="73" t="s">
        <v>1491</v>
      </c>
      <c r="F378" s="74">
        <v>44736</v>
      </c>
      <c r="G378" s="73" t="s">
        <v>328</v>
      </c>
      <c r="H378" s="73" t="s">
        <v>329</v>
      </c>
      <c r="I378" s="73" t="s">
        <v>10</v>
      </c>
      <c r="J378" s="70">
        <v>113216</v>
      </c>
      <c r="K378" s="73" t="s">
        <v>1034</v>
      </c>
      <c r="L378" s="73" t="s">
        <v>1035</v>
      </c>
      <c r="M378" s="73" t="s">
        <v>1497</v>
      </c>
      <c r="N378" s="70">
        <v>6417</v>
      </c>
      <c r="P378" s="75" t="s">
        <v>1038</v>
      </c>
    </row>
    <row r="379" spans="1:16" s="70" customFormat="1">
      <c r="A379" s="70">
        <v>22000450</v>
      </c>
      <c r="B379" s="73" t="s">
        <v>144</v>
      </c>
      <c r="C379" s="73" t="s">
        <v>145</v>
      </c>
      <c r="D379" s="86">
        <v>3007.78</v>
      </c>
      <c r="E379" s="73" t="s">
        <v>1491</v>
      </c>
      <c r="F379" s="74">
        <v>44736</v>
      </c>
      <c r="G379" s="73" t="s">
        <v>328</v>
      </c>
      <c r="H379" s="73" t="s">
        <v>329</v>
      </c>
      <c r="I379" s="73" t="s">
        <v>10</v>
      </c>
      <c r="J379" s="70">
        <v>113216</v>
      </c>
      <c r="K379" s="73" t="s">
        <v>1034</v>
      </c>
      <c r="L379" s="73" t="s">
        <v>1035</v>
      </c>
      <c r="M379" s="73" t="s">
        <v>1497</v>
      </c>
      <c r="N379" s="70">
        <v>6417</v>
      </c>
      <c r="P379" s="75" t="s">
        <v>1039</v>
      </c>
    </row>
    <row r="380" spans="1:16" s="70" customFormat="1">
      <c r="A380" s="70">
        <v>22000451</v>
      </c>
      <c r="B380" s="73" t="s">
        <v>144</v>
      </c>
      <c r="C380" s="73" t="s">
        <v>145</v>
      </c>
      <c r="D380" s="86">
        <v>989.4</v>
      </c>
      <c r="E380" s="73" t="s">
        <v>1491</v>
      </c>
      <c r="F380" s="74">
        <v>44736</v>
      </c>
      <c r="G380" s="73" t="s">
        <v>328</v>
      </c>
      <c r="H380" s="73" t="s">
        <v>329</v>
      </c>
      <c r="I380" s="73" t="s">
        <v>10</v>
      </c>
      <c r="J380" s="70">
        <v>113216</v>
      </c>
      <c r="K380" s="73" t="s">
        <v>1034</v>
      </c>
      <c r="L380" s="73" t="s">
        <v>1035</v>
      </c>
      <c r="M380" s="73" t="s">
        <v>1497</v>
      </c>
      <c r="N380" s="70">
        <v>6417</v>
      </c>
      <c r="P380" s="75" t="s">
        <v>1040</v>
      </c>
    </row>
    <row r="381" spans="1:16" s="70" customFormat="1">
      <c r="A381" s="70">
        <v>22000452</v>
      </c>
      <c r="B381" s="73" t="s">
        <v>144</v>
      </c>
      <c r="C381" s="73" t="s">
        <v>145</v>
      </c>
      <c r="D381" s="86">
        <v>3180.16</v>
      </c>
      <c r="E381" s="73" t="s">
        <v>1491</v>
      </c>
      <c r="F381" s="74">
        <v>44736</v>
      </c>
      <c r="G381" s="73" t="s">
        <v>328</v>
      </c>
      <c r="H381" s="73" t="s">
        <v>329</v>
      </c>
      <c r="I381" s="73" t="s">
        <v>10</v>
      </c>
      <c r="J381" s="70">
        <v>113216</v>
      </c>
      <c r="K381" s="73" t="s">
        <v>1034</v>
      </c>
      <c r="L381" s="73" t="s">
        <v>1035</v>
      </c>
      <c r="M381" s="73" t="s">
        <v>1497</v>
      </c>
      <c r="N381" s="70">
        <v>6417</v>
      </c>
      <c r="P381" s="75" t="s">
        <v>1041</v>
      </c>
    </row>
    <row r="382" spans="1:16" s="70" customFormat="1">
      <c r="A382" s="70">
        <v>22000453</v>
      </c>
      <c r="B382" s="73" t="s">
        <v>144</v>
      </c>
      <c r="C382" s="73" t="s">
        <v>145</v>
      </c>
      <c r="D382" s="86">
        <v>1704.29</v>
      </c>
      <c r="E382" s="73" t="s">
        <v>1491</v>
      </c>
      <c r="F382" s="74">
        <v>44736</v>
      </c>
      <c r="G382" s="73" t="s">
        <v>328</v>
      </c>
      <c r="H382" s="73" t="s">
        <v>329</v>
      </c>
      <c r="I382" s="73" t="s">
        <v>10</v>
      </c>
      <c r="J382" s="70">
        <v>113216</v>
      </c>
      <c r="K382" s="73" t="s">
        <v>1034</v>
      </c>
      <c r="L382" s="73" t="s">
        <v>1035</v>
      </c>
      <c r="M382" s="73" t="s">
        <v>1497</v>
      </c>
      <c r="N382" s="70">
        <v>6417</v>
      </c>
      <c r="P382" s="75" t="s">
        <v>1042</v>
      </c>
    </row>
    <row r="383" spans="1:16" s="70" customFormat="1">
      <c r="A383" s="70">
        <v>22000454</v>
      </c>
      <c r="B383" s="73" t="s">
        <v>144</v>
      </c>
      <c r="C383" s="73" t="s">
        <v>145</v>
      </c>
      <c r="D383" s="86">
        <v>3864.67</v>
      </c>
      <c r="E383" s="73" t="s">
        <v>1491</v>
      </c>
      <c r="F383" s="74">
        <v>44736</v>
      </c>
      <c r="G383" s="73" t="s">
        <v>328</v>
      </c>
      <c r="H383" s="73" t="s">
        <v>329</v>
      </c>
      <c r="I383" s="73" t="s">
        <v>10</v>
      </c>
      <c r="J383" s="70">
        <v>113216</v>
      </c>
      <c r="K383" s="73" t="s">
        <v>1034</v>
      </c>
      <c r="L383" s="73" t="s">
        <v>1035</v>
      </c>
      <c r="M383" s="73" t="s">
        <v>1497</v>
      </c>
      <c r="N383" s="70">
        <v>6417</v>
      </c>
      <c r="P383" s="75" t="s">
        <v>1043</v>
      </c>
    </row>
    <row r="384" spans="1:16" s="70" customFormat="1">
      <c r="A384" s="70">
        <v>22000455</v>
      </c>
      <c r="B384" s="73" t="s">
        <v>144</v>
      </c>
      <c r="C384" s="73" t="s">
        <v>145</v>
      </c>
      <c r="D384" s="86">
        <v>365.69</v>
      </c>
      <c r="E384" s="73" t="s">
        <v>1491</v>
      </c>
      <c r="F384" s="74">
        <v>44736</v>
      </c>
      <c r="G384" s="73" t="s">
        <v>328</v>
      </c>
      <c r="H384" s="73" t="s">
        <v>329</v>
      </c>
      <c r="I384" s="73" t="s">
        <v>10</v>
      </c>
      <c r="J384" s="70">
        <v>113216</v>
      </c>
      <c r="K384" s="73" t="s">
        <v>1034</v>
      </c>
      <c r="L384" s="73" t="s">
        <v>1035</v>
      </c>
      <c r="M384" s="73" t="s">
        <v>1497</v>
      </c>
      <c r="N384" s="70">
        <v>6417</v>
      </c>
      <c r="P384" s="75" t="s">
        <v>1044</v>
      </c>
    </row>
    <row r="385" spans="1:16" s="70" customFormat="1">
      <c r="A385" s="70">
        <v>22000456</v>
      </c>
      <c r="B385" s="73" t="s">
        <v>144</v>
      </c>
      <c r="C385" s="73" t="s">
        <v>145</v>
      </c>
      <c r="D385" s="86">
        <v>5817.67</v>
      </c>
      <c r="E385" s="73" t="s">
        <v>1491</v>
      </c>
      <c r="F385" s="74">
        <v>44736</v>
      </c>
      <c r="G385" s="73" t="s">
        <v>328</v>
      </c>
      <c r="H385" s="73" t="s">
        <v>329</v>
      </c>
      <c r="I385" s="73" t="s">
        <v>10</v>
      </c>
      <c r="J385" s="70">
        <v>113216</v>
      </c>
      <c r="K385" s="73" t="s">
        <v>1034</v>
      </c>
      <c r="L385" s="73" t="s">
        <v>1035</v>
      </c>
      <c r="M385" s="73" t="s">
        <v>1497</v>
      </c>
      <c r="N385" s="70">
        <v>6417</v>
      </c>
      <c r="P385" s="75" t="s">
        <v>1045</v>
      </c>
    </row>
    <row r="386" spans="1:16" s="70" customFormat="1">
      <c r="A386" s="70">
        <v>22000457</v>
      </c>
      <c r="B386" s="73" t="s">
        <v>144</v>
      </c>
      <c r="C386" s="73" t="s">
        <v>145</v>
      </c>
      <c r="D386" s="86">
        <v>356.18</v>
      </c>
      <c r="E386" s="73" t="s">
        <v>1491</v>
      </c>
      <c r="F386" s="74">
        <v>44736</v>
      </c>
      <c r="G386" s="73" t="s">
        <v>328</v>
      </c>
      <c r="H386" s="73" t="s">
        <v>329</v>
      </c>
      <c r="I386" s="73" t="s">
        <v>10</v>
      </c>
      <c r="J386" s="70">
        <v>113216</v>
      </c>
      <c r="K386" s="73" t="s">
        <v>1034</v>
      </c>
      <c r="L386" s="73" t="s">
        <v>1035</v>
      </c>
      <c r="M386" s="73" t="s">
        <v>1497</v>
      </c>
      <c r="N386" s="70">
        <v>6417</v>
      </c>
      <c r="P386" s="75" t="s">
        <v>1046</v>
      </c>
    </row>
    <row r="387" spans="1:16" s="70" customFormat="1">
      <c r="A387" s="70">
        <v>22000458</v>
      </c>
      <c r="B387" s="73" t="s">
        <v>144</v>
      </c>
      <c r="C387" s="73" t="s">
        <v>145</v>
      </c>
      <c r="D387" s="86">
        <v>3930.73</v>
      </c>
      <c r="E387" s="73" t="s">
        <v>1491</v>
      </c>
      <c r="F387" s="74">
        <v>44736</v>
      </c>
      <c r="G387" s="73" t="s">
        <v>328</v>
      </c>
      <c r="H387" s="73" t="s">
        <v>329</v>
      </c>
      <c r="I387" s="73" t="s">
        <v>10</v>
      </c>
      <c r="J387" s="70">
        <v>113216</v>
      </c>
      <c r="K387" s="73" t="s">
        <v>1047</v>
      </c>
      <c r="L387" s="73" t="s">
        <v>1035</v>
      </c>
      <c r="M387" s="73" t="s">
        <v>1497</v>
      </c>
      <c r="N387" s="70">
        <v>6417</v>
      </c>
      <c r="P387" s="75" t="s">
        <v>1048</v>
      </c>
    </row>
    <row r="388" spans="1:16" s="70" customFormat="1">
      <c r="A388" s="70">
        <v>22000459</v>
      </c>
      <c r="B388" s="73" t="s">
        <v>144</v>
      </c>
      <c r="C388" s="73" t="s">
        <v>145</v>
      </c>
      <c r="D388" s="86">
        <v>10764.09</v>
      </c>
      <c r="E388" s="73" t="s">
        <v>1491</v>
      </c>
      <c r="F388" s="74">
        <v>44736</v>
      </c>
      <c r="G388" s="73" t="s">
        <v>328</v>
      </c>
      <c r="H388" s="73" t="s">
        <v>329</v>
      </c>
      <c r="I388" s="73" t="s">
        <v>10</v>
      </c>
      <c r="J388" s="70">
        <v>113216</v>
      </c>
      <c r="K388" s="73" t="s">
        <v>1047</v>
      </c>
      <c r="L388" s="73" t="s">
        <v>1035</v>
      </c>
      <c r="M388" s="73" t="s">
        <v>1497</v>
      </c>
      <c r="N388" s="70">
        <v>6417</v>
      </c>
      <c r="P388" s="75" t="s">
        <v>1049</v>
      </c>
    </row>
    <row r="389" spans="1:16" s="70" customFormat="1">
      <c r="A389" s="70">
        <v>22000460</v>
      </c>
      <c r="B389" s="73" t="s">
        <v>144</v>
      </c>
      <c r="C389" s="73" t="s">
        <v>145</v>
      </c>
      <c r="D389" s="86">
        <v>31437.599999999999</v>
      </c>
      <c r="E389" s="73" t="s">
        <v>1491</v>
      </c>
      <c r="F389" s="74">
        <v>44736</v>
      </c>
      <c r="G389" s="73" t="s">
        <v>328</v>
      </c>
      <c r="H389" s="73" t="s">
        <v>329</v>
      </c>
      <c r="I389" s="73" t="s">
        <v>10</v>
      </c>
      <c r="J389" s="70">
        <v>113216</v>
      </c>
      <c r="K389" s="73" t="s">
        <v>1047</v>
      </c>
      <c r="L389" s="73" t="s">
        <v>1035</v>
      </c>
      <c r="M389" s="73" t="s">
        <v>1497</v>
      </c>
      <c r="N389" s="70">
        <v>6417</v>
      </c>
      <c r="P389" s="75" t="s">
        <v>1050</v>
      </c>
    </row>
    <row r="390" spans="1:16" s="70" customFormat="1">
      <c r="A390" s="70">
        <v>22000461</v>
      </c>
      <c r="B390" s="73" t="s">
        <v>144</v>
      </c>
      <c r="C390" s="73" t="s">
        <v>145</v>
      </c>
      <c r="D390" s="86">
        <v>5491.17</v>
      </c>
      <c r="E390" s="73" t="s">
        <v>1491</v>
      </c>
      <c r="F390" s="74">
        <v>44736</v>
      </c>
      <c r="G390" s="73" t="s">
        <v>328</v>
      </c>
      <c r="H390" s="73" t="s">
        <v>329</v>
      </c>
      <c r="I390" s="73" t="s">
        <v>10</v>
      </c>
      <c r="J390" s="70">
        <v>113216</v>
      </c>
      <c r="K390" s="73" t="s">
        <v>1047</v>
      </c>
      <c r="L390" s="73" t="s">
        <v>1035</v>
      </c>
      <c r="M390" s="73" t="s">
        <v>1497</v>
      </c>
      <c r="N390" s="70">
        <v>6417</v>
      </c>
      <c r="P390" s="75" t="s">
        <v>1051</v>
      </c>
    </row>
    <row r="391" spans="1:16" s="70" customFormat="1">
      <c r="A391" s="70">
        <v>22000462</v>
      </c>
      <c r="B391" s="73" t="s">
        <v>144</v>
      </c>
      <c r="C391" s="73" t="s">
        <v>145</v>
      </c>
      <c r="D391" s="86">
        <v>7508.67</v>
      </c>
      <c r="E391" s="73" t="s">
        <v>1491</v>
      </c>
      <c r="F391" s="74">
        <v>44736</v>
      </c>
      <c r="G391" s="73" t="s">
        <v>328</v>
      </c>
      <c r="H391" s="73" t="s">
        <v>329</v>
      </c>
      <c r="I391" s="73" t="s">
        <v>10</v>
      </c>
      <c r="J391" s="70">
        <v>113216</v>
      </c>
      <c r="K391" s="73" t="s">
        <v>1047</v>
      </c>
      <c r="L391" s="73" t="s">
        <v>1035</v>
      </c>
      <c r="M391" s="73" t="s">
        <v>1497</v>
      </c>
      <c r="N391" s="70">
        <v>6417</v>
      </c>
      <c r="P391" s="75" t="s">
        <v>1052</v>
      </c>
    </row>
    <row r="392" spans="1:16" s="70" customFormat="1">
      <c r="A392" s="70">
        <v>22000463</v>
      </c>
      <c r="B392" s="73" t="s">
        <v>144</v>
      </c>
      <c r="C392" s="73" t="s">
        <v>145</v>
      </c>
      <c r="D392" s="86">
        <v>5884.21</v>
      </c>
      <c r="E392" s="73" t="s">
        <v>1491</v>
      </c>
      <c r="F392" s="74">
        <v>44736</v>
      </c>
      <c r="G392" s="73" t="s">
        <v>328</v>
      </c>
      <c r="H392" s="73" t="s">
        <v>329</v>
      </c>
      <c r="I392" s="73" t="s">
        <v>10</v>
      </c>
      <c r="J392" s="70">
        <v>113216</v>
      </c>
      <c r="K392" s="73" t="s">
        <v>1034</v>
      </c>
      <c r="L392" s="73" t="s">
        <v>1035</v>
      </c>
      <c r="M392" s="73" t="s">
        <v>1497</v>
      </c>
      <c r="N392" s="70">
        <v>6417</v>
      </c>
      <c r="P392" s="75" t="s">
        <v>1053</v>
      </c>
    </row>
    <row r="393" spans="1:16" s="70" customFormat="1">
      <c r="A393" s="70">
        <v>22000464</v>
      </c>
      <c r="B393" s="73" t="s">
        <v>144</v>
      </c>
      <c r="C393" s="73" t="s">
        <v>145</v>
      </c>
      <c r="D393" s="86">
        <v>435.34</v>
      </c>
      <c r="E393" s="73" t="s">
        <v>1491</v>
      </c>
      <c r="F393" s="74">
        <v>44736</v>
      </c>
      <c r="G393" s="73" t="s">
        <v>328</v>
      </c>
      <c r="H393" s="73" t="s">
        <v>329</v>
      </c>
      <c r="I393" s="73" t="s">
        <v>10</v>
      </c>
      <c r="J393" s="70">
        <v>113216</v>
      </c>
      <c r="K393" s="73" t="s">
        <v>1034</v>
      </c>
      <c r="L393" s="73" t="s">
        <v>1035</v>
      </c>
      <c r="M393" s="73" t="s">
        <v>1497</v>
      </c>
      <c r="N393" s="70">
        <v>6417</v>
      </c>
      <c r="P393" s="75" t="s">
        <v>1054</v>
      </c>
    </row>
    <row r="394" spans="1:16" s="70" customFormat="1">
      <c r="A394" s="70">
        <v>22000465</v>
      </c>
      <c r="B394" s="73" t="s">
        <v>144</v>
      </c>
      <c r="C394" s="73" t="s">
        <v>145</v>
      </c>
      <c r="D394" s="86">
        <v>3926.93</v>
      </c>
      <c r="E394" s="73" t="s">
        <v>1491</v>
      </c>
      <c r="F394" s="74">
        <v>44736</v>
      </c>
      <c r="G394" s="73" t="s">
        <v>328</v>
      </c>
      <c r="H394" s="73" t="s">
        <v>329</v>
      </c>
      <c r="I394" s="73" t="s">
        <v>10</v>
      </c>
      <c r="J394" s="70">
        <v>113216</v>
      </c>
      <c r="K394" s="73" t="s">
        <v>1034</v>
      </c>
      <c r="L394" s="73" t="s">
        <v>1035</v>
      </c>
      <c r="M394" s="73" t="s">
        <v>1497</v>
      </c>
      <c r="N394" s="70">
        <v>6417</v>
      </c>
      <c r="P394" s="75" t="s">
        <v>1055</v>
      </c>
    </row>
    <row r="395" spans="1:16" s="70" customFormat="1">
      <c r="A395" s="70">
        <v>22000466</v>
      </c>
      <c r="B395" s="73" t="s">
        <v>144</v>
      </c>
      <c r="C395" s="73" t="s">
        <v>145</v>
      </c>
      <c r="D395" s="86">
        <v>3027163.02</v>
      </c>
      <c r="E395" s="73" t="s">
        <v>1491</v>
      </c>
      <c r="F395" s="74">
        <v>44736</v>
      </c>
      <c r="G395" s="73" t="s">
        <v>328</v>
      </c>
      <c r="H395" s="73" t="s">
        <v>329</v>
      </c>
      <c r="I395" s="73" t="s">
        <v>10</v>
      </c>
      <c r="J395" s="70">
        <v>113346</v>
      </c>
      <c r="K395" s="73" t="s">
        <v>350</v>
      </c>
      <c r="L395" s="73" t="s">
        <v>351</v>
      </c>
      <c r="M395" s="73" t="s">
        <v>1494</v>
      </c>
      <c r="N395" s="70">
        <v>6417</v>
      </c>
      <c r="P395" s="75" t="s">
        <v>1056</v>
      </c>
    </row>
    <row r="396" spans="1:16" s="70" customFormat="1">
      <c r="A396" s="70">
        <v>22000467</v>
      </c>
      <c r="B396" s="73" t="s">
        <v>144</v>
      </c>
      <c r="C396" s="73" t="s">
        <v>145</v>
      </c>
      <c r="D396" s="86">
        <v>26640</v>
      </c>
      <c r="E396" s="73" t="s">
        <v>1491</v>
      </c>
      <c r="F396" s="74">
        <v>44736</v>
      </c>
      <c r="G396" s="73" t="s">
        <v>328</v>
      </c>
      <c r="H396" s="73" t="s">
        <v>329</v>
      </c>
      <c r="I396" s="73" t="s">
        <v>10</v>
      </c>
      <c r="J396" s="70">
        <v>113216</v>
      </c>
      <c r="K396" s="73" t="s">
        <v>1057</v>
      </c>
      <c r="L396" s="73" t="s">
        <v>1035</v>
      </c>
      <c r="M396" s="73" t="s">
        <v>1497</v>
      </c>
      <c r="N396" s="70">
        <v>6417</v>
      </c>
      <c r="P396" s="75" t="s">
        <v>1058</v>
      </c>
    </row>
    <row r="397" spans="1:16" s="70" customFormat="1">
      <c r="A397" s="70">
        <v>22000468</v>
      </c>
      <c r="B397" s="73" t="s">
        <v>144</v>
      </c>
      <c r="C397" s="73" t="s">
        <v>145</v>
      </c>
      <c r="D397" s="86">
        <v>10382.879999999999</v>
      </c>
      <c r="E397" s="73" t="s">
        <v>1491</v>
      </c>
      <c r="F397" s="74">
        <v>44736</v>
      </c>
      <c r="G397" s="73" t="s">
        <v>328</v>
      </c>
      <c r="H397" s="73" t="s">
        <v>329</v>
      </c>
      <c r="I397" s="73" t="s">
        <v>10</v>
      </c>
      <c r="J397" s="70">
        <v>113216</v>
      </c>
      <c r="K397" s="73" t="s">
        <v>1059</v>
      </c>
      <c r="L397" s="73" t="s">
        <v>1035</v>
      </c>
      <c r="M397" s="73" t="s">
        <v>1497</v>
      </c>
      <c r="N397" s="70">
        <v>6417</v>
      </c>
      <c r="P397" s="75" t="s">
        <v>1060</v>
      </c>
    </row>
    <row r="398" spans="1:16" s="70" customFormat="1">
      <c r="A398" s="70">
        <v>22000480</v>
      </c>
      <c r="B398" s="73" t="s">
        <v>144</v>
      </c>
      <c r="C398" s="73" t="s">
        <v>145</v>
      </c>
      <c r="D398" s="86">
        <v>26000</v>
      </c>
      <c r="E398" s="73" t="s">
        <v>1491</v>
      </c>
      <c r="F398" s="74">
        <v>44739</v>
      </c>
      <c r="G398" s="73" t="s">
        <v>328</v>
      </c>
      <c r="H398" s="73" t="s">
        <v>329</v>
      </c>
      <c r="I398" s="73" t="s">
        <v>10</v>
      </c>
      <c r="J398" s="70">
        <v>113216</v>
      </c>
      <c r="K398" s="73" t="s">
        <v>1061</v>
      </c>
      <c r="L398" s="73" t="s">
        <v>1035</v>
      </c>
      <c r="M398" s="73" t="s">
        <v>1497</v>
      </c>
      <c r="N398" s="70">
        <v>6417</v>
      </c>
      <c r="P398" s="75" t="s">
        <v>1062</v>
      </c>
    </row>
    <row r="399" spans="1:16" s="70" customFormat="1">
      <c r="A399" s="70">
        <v>22000481</v>
      </c>
      <c r="B399" s="73" t="s">
        <v>144</v>
      </c>
      <c r="C399" s="73" t="s">
        <v>145</v>
      </c>
      <c r="D399" s="86">
        <v>2315.1999999999998</v>
      </c>
      <c r="E399" s="73" t="s">
        <v>1491</v>
      </c>
      <c r="F399" s="74">
        <v>44739</v>
      </c>
      <c r="G399" s="73" t="s">
        <v>328</v>
      </c>
      <c r="H399" s="73" t="s">
        <v>329</v>
      </c>
      <c r="I399" s="73" t="s">
        <v>10</v>
      </c>
      <c r="J399" s="70">
        <v>113216</v>
      </c>
      <c r="K399" s="73" t="s">
        <v>1034</v>
      </c>
      <c r="L399" s="73" t="s">
        <v>1035</v>
      </c>
      <c r="M399" s="73" t="s">
        <v>1497</v>
      </c>
      <c r="N399" s="70">
        <v>6417</v>
      </c>
      <c r="P399" s="75" t="s">
        <v>1063</v>
      </c>
    </row>
    <row r="400" spans="1:16" s="70" customFormat="1">
      <c r="A400" s="70">
        <v>22000482</v>
      </c>
      <c r="B400" s="73" t="s">
        <v>144</v>
      </c>
      <c r="C400" s="73" t="s">
        <v>145</v>
      </c>
      <c r="D400" s="86">
        <v>742.05</v>
      </c>
      <c r="E400" s="73" t="s">
        <v>1491</v>
      </c>
      <c r="F400" s="74">
        <v>44739</v>
      </c>
      <c r="G400" s="73" t="s">
        <v>328</v>
      </c>
      <c r="H400" s="73" t="s">
        <v>329</v>
      </c>
      <c r="I400" s="73" t="s">
        <v>10</v>
      </c>
      <c r="J400" s="70">
        <v>113216</v>
      </c>
      <c r="K400" s="73" t="s">
        <v>1034</v>
      </c>
      <c r="L400" s="73" t="s">
        <v>1035</v>
      </c>
      <c r="M400" s="73" t="s">
        <v>1497</v>
      </c>
      <c r="N400" s="70">
        <v>6417</v>
      </c>
      <c r="P400" s="75" t="s">
        <v>1064</v>
      </c>
    </row>
    <row r="401" spans="1:16" s="70" customFormat="1">
      <c r="A401" s="70">
        <v>22000483</v>
      </c>
      <c r="B401" s="73" t="s">
        <v>144</v>
      </c>
      <c r="C401" s="73" t="s">
        <v>145</v>
      </c>
      <c r="D401" s="86">
        <v>364.8</v>
      </c>
      <c r="E401" s="73" t="s">
        <v>1491</v>
      </c>
      <c r="F401" s="74">
        <v>44739</v>
      </c>
      <c r="G401" s="73" t="s">
        <v>328</v>
      </c>
      <c r="H401" s="73" t="s">
        <v>329</v>
      </c>
      <c r="I401" s="73" t="s">
        <v>10</v>
      </c>
      <c r="J401" s="70">
        <v>113216</v>
      </c>
      <c r="K401" s="73" t="s">
        <v>1059</v>
      </c>
      <c r="L401" s="73" t="s">
        <v>1035</v>
      </c>
      <c r="M401" s="73" t="s">
        <v>1497</v>
      </c>
      <c r="N401" s="70">
        <v>6417</v>
      </c>
      <c r="P401" s="75" t="s">
        <v>1065</v>
      </c>
    </row>
    <row r="402" spans="1:16" s="70" customFormat="1">
      <c r="A402" s="70">
        <v>22000438</v>
      </c>
      <c r="B402" s="73" t="s">
        <v>144</v>
      </c>
      <c r="C402" s="73" t="s">
        <v>145</v>
      </c>
      <c r="D402" s="86">
        <v>3600</v>
      </c>
      <c r="E402" s="73" t="s">
        <v>1491</v>
      </c>
      <c r="F402" s="74">
        <v>44740</v>
      </c>
      <c r="G402" s="73" t="s">
        <v>328</v>
      </c>
      <c r="H402" s="73" t="s">
        <v>329</v>
      </c>
      <c r="I402" s="73" t="s">
        <v>10</v>
      </c>
      <c r="J402" s="70">
        <v>1343968</v>
      </c>
      <c r="K402" s="73" t="s">
        <v>1066</v>
      </c>
      <c r="L402" s="73" t="s">
        <v>1067</v>
      </c>
      <c r="M402" s="73" t="s">
        <v>419</v>
      </c>
      <c r="N402" s="70">
        <v>6417</v>
      </c>
      <c r="P402" s="75" t="s">
        <v>1068</v>
      </c>
    </row>
    <row r="403" spans="1:16" s="70" customFormat="1">
      <c r="A403" s="70">
        <v>22000439</v>
      </c>
      <c r="B403" s="73" t="s">
        <v>144</v>
      </c>
      <c r="C403" s="73" t="s">
        <v>145</v>
      </c>
      <c r="D403" s="86">
        <v>1800</v>
      </c>
      <c r="E403" s="73" t="s">
        <v>1491</v>
      </c>
      <c r="F403" s="74">
        <v>44740</v>
      </c>
      <c r="G403" s="73" t="s">
        <v>328</v>
      </c>
      <c r="H403" s="73" t="s">
        <v>329</v>
      </c>
      <c r="I403" s="73" t="s">
        <v>10</v>
      </c>
      <c r="J403" s="70">
        <v>1343968</v>
      </c>
      <c r="K403" s="73" t="s">
        <v>1069</v>
      </c>
      <c r="L403" s="73" t="s">
        <v>1067</v>
      </c>
      <c r="M403" s="73" t="s">
        <v>419</v>
      </c>
      <c r="N403" s="70">
        <v>6417</v>
      </c>
      <c r="P403" s="75" t="s">
        <v>1070</v>
      </c>
    </row>
    <row r="404" spans="1:16" s="70" customFormat="1">
      <c r="A404" s="70">
        <v>22000441</v>
      </c>
      <c r="B404" s="73" t="s">
        <v>144</v>
      </c>
      <c r="C404" s="73" t="s">
        <v>145</v>
      </c>
      <c r="D404" s="86">
        <v>900</v>
      </c>
      <c r="E404" s="73" t="s">
        <v>1491</v>
      </c>
      <c r="F404" s="74">
        <v>44740</v>
      </c>
      <c r="G404" s="73" t="s">
        <v>328</v>
      </c>
      <c r="H404" s="73" t="s">
        <v>329</v>
      </c>
      <c r="I404" s="73" t="s">
        <v>10</v>
      </c>
      <c r="J404" s="70">
        <v>1462462</v>
      </c>
      <c r="K404" s="73" t="s">
        <v>1071</v>
      </c>
      <c r="L404" s="73" t="s">
        <v>1072</v>
      </c>
      <c r="M404" s="73" t="s">
        <v>419</v>
      </c>
      <c r="N404" s="70">
        <v>6417</v>
      </c>
      <c r="P404" s="75" t="s">
        <v>1073</v>
      </c>
    </row>
    <row r="405" spans="1:16" s="70" customFormat="1">
      <c r="A405" s="70">
        <v>22000442</v>
      </c>
      <c r="B405" s="73" t="s">
        <v>144</v>
      </c>
      <c r="C405" s="73" t="s">
        <v>145</v>
      </c>
      <c r="D405" s="86">
        <v>900</v>
      </c>
      <c r="E405" s="73" t="s">
        <v>1491</v>
      </c>
      <c r="F405" s="74">
        <v>44740</v>
      </c>
      <c r="G405" s="73" t="s">
        <v>328</v>
      </c>
      <c r="H405" s="73" t="s">
        <v>329</v>
      </c>
      <c r="I405" s="73" t="s">
        <v>10</v>
      </c>
      <c r="J405" s="70">
        <v>1462462</v>
      </c>
      <c r="K405" s="73" t="s">
        <v>1071</v>
      </c>
      <c r="L405" s="73" t="s">
        <v>1072</v>
      </c>
      <c r="M405" s="73" t="s">
        <v>419</v>
      </c>
      <c r="N405" s="70">
        <v>6417</v>
      </c>
      <c r="P405" s="75" t="s">
        <v>1074</v>
      </c>
    </row>
    <row r="406" spans="1:16" s="70" customFormat="1">
      <c r="A406" s="70">
        <v>22000443</v>
      </c>
      <c r="B406" s="73" t="s">
        <v>144</v>
      </c>
      <c r="C406" s="73" t="s">
        <v>145</v>
      </c>
      <c r="D406" s="86">
        <v>1500</v>
      </c>
      <c r="E406" s="73" t="s">
        <v>1491</v>
      </c>
      <c r="F406" s="74">
        <v>44740</v>
      </c>
      <c r="G406" s="73" t="s">
        <v>328</v>
      </c>
      <c r="H406" s="73" t="s">
        <v>329</v>
      </c>
      <c r="I406" s="73" t="s">
        <v>10</v>
      </c>
      <c r="J406" s="70">
        <v>1462462</v>
      </c>
      <c r="K406" s="73" t="s">
        <v>1075</v>
      </c>
      <c r="L406" s="73" t="s">
        <v>1072</v>
      </c>
      <c r="M406" s="73" t="s">
        <v>419</v>
      </c>
      <c r="N406" s="70">
        <v>6417</v>
      </c>
      <c r="P406" s="75" t="s">
        <v>1076</v>
      </c>
    </row>
    <row r="407" spans="1:16" s="70" customFormat="1">
      <c r="A407" s="70">
        <v>22000444</v>
      </c>
      <c r="B407" s="73" t="s">
        <v>144</v>
      </c>
      <c r="C407" s="73" t="s">
        <v>145</v>
      </c>
      <c r="D407" s="86">
        <v>2700</v>
      </c>
      <c r="E407" s="73" t="s">
        <v>1491</v>
      </c>
      <c r="F407" s="74">
        <v>44740</v>
      </c>
      <c r="G407" s="73" t="s">
        <v>328</v>
      </c>
      <c r="H407" s="73" t="s">
        <v>329</v>
      </c>
      <c r="I407" s="73" t="s">
        <v>10</v>
      </c>
      <c r="J407" s="70">
        <v>1462462</v>
      </c>
      <c r="K407" s="73" t="s">
        <v>1075</v>
      </c>
      <c r="L407" s="73" t="s">
        <v>1072</v>
      </c>
      <c r="M407" s="73" t="s">
        <v>419</v>
      </c>
      <c r="N407" s="70">
        <v>6417</v>
      </c>
      <c r="P407" s="75" t="s">
        <v>1077</v>
      </c>
    </row>
    <row r="408" spans="1:16" s="70" customFormat="1">
      <c r="A408" s="70">
        <v>22000445</v>
      </c>
      <c r="B408" s="73" t="s">
        <v>144</v>
      </c>
      <c r="C408" s="73" t="s">
        <v>145</v>
      </c>
      <c r="D408" s="86">
        <v>2100</v>
      </c>
      <c r="E408" s="73" t="s">
        <v>1491</v>
      </c>
      <c r="F408" s="74">
        <v>44740</v>
      </c>
      <c r="G408" s="73" t="s">
        <v>328</v>
      </c>
      <c r="H408" s="73" t="s">
        <v>329</v>
      </c>
      <c r="I408" s="73" t="s">
        <v>10</v>
      </c>
      <c r="J408" s="70">
        <v>1462462</v>
      </c>
      <c r="K408" s="73" t="s">
        <v>1075</v>
      </c>
      <c r="L408" s="73" t="s">
        <v>1072</v>
      </c>
      <c r="M408" s="73" t="s">
        <v>419</v>
      </c>
      <c r="N408" s="70">
        <v>6417</v>
      </c>
      <c r="P408" s="75" t="s">
        <v>1078</v>
      </c>
    </row>
    <row r="409" spans="1:16" s="70" customFormat="1">
      <c r="A409" s="70">
        <v>22000469</v>
      </c>
      <c r="B409" s="73" t="s">
        <v>144</v>
      </c>
      <c r="C409" s="73" t="s">
        <v>145</v>
      </c>
      <c r="D409" s="86">
        <v>2477.5700000000002</v>
      </c>
      <c r="E409" s="73" t="s">
        <v>1491</v>
      </c>
      <c r="F409" s="74">
        <v>44740</v>
      </c>
      <c r="G409" s="73" t="s">
        <v>328</v>
      </c>
      <c r="H409" s="73" t="s">
        <v>329</v>
      </c>
      <c r="I409" s="73" t="s">
        <v>10</v>
      </c>
      <c r="J409" s="70">
        <v>113216</v>
      </c>
      <c r="K409" s="73" t="s">
        <v>1059</v>
      </c>
      <c r="L409" s="73" t="s">
        <v>1035</v>
      </c>
      <c r="M409" s="73" t="s">
        <v>1497</v>
      </c>
      <c r="N409" s="70">
        <v>6417</v>
      </c>
      <c r="P409" s="75" t="s">
        <v>1079</v>
      </c>
    </row>
    <row r="410" spans="1:16" s="70" customFormat="1">
      <c r="A410" s="70">
        <v>22000470</v>
      </c>
      <c r="B410" s="73" t="s">
        <v>144</v>
      </c>
      <c r="C410" s="73" t="s">
        <v>145</v>
      </c>
      <c r="D410" s="86">
        <v>2120.11</v>
      </c>
      <c r="E410" s="73" t="s">
        <v>1491</v>
      </c>
      <c r="F410" s="74">
        <v>44740</v>
      </c>
      <c r="G410" s="73" t="s">
        <v>328</v>
      </c>
      <c r="H410" s="73" t="s">
        <v>329</v>
      </c>
      <c r="I410" s="73" t="s">
        <v>10</v>
      </c>
      <c r="J410" s="70">
        <v>113216</v>
      </c>
      <c r="K410" s="73" t="s">
        <v>1059</v>
      </c>
      <c r="L410" s="73" t="s">
        <v>1035</v>
      </c>
      <c r="M410" s="73" t="s">
        <v>1497</v>
      </c>
      <c r="N410" s="70">
        <v>6417</v>
      </c>
      <c r="P410" s="75" t="s">
        <v>1080</v>
      </c>
    </row>
    <row r="411" spans="1:16" s="70" customFormat="1">
      <c r="A411" s="70">
        <v>22000471</v>
      </c>
      <c r="B411" s="73" t="s">
        <v>144</v>
      </c>
      <c r="C411" s="73" t="s">
        <v>145</v>
      </c>
      <c r="D411" s="86">
        <v>987.07</v>
      </c>
      <c r="E411" s="73" t="s">
        <v>1491</v>
      </c>
      <c r="F411" s="74">
        <v>44740</v>
      </c>
      <c r="G411" s="73" t="s">
        <v>328</v>
      </c>
      <c r="H411" s="73" t="s">
        <v>329</v>
      </c>
      <c r="I411" s="73" t="s">
        <v>10</v>
      </c>
      <c r="J411" s="70">
        <v>113216</v>
      </c>
      <c r="K411" s="73" t="s">
        <v>1059</v>
      </c>
      <c r="L411" s="73" t="s">
        <v>1035</v>
      </c>
      <c r="M411" s="73" t="s">
        <v>1497</v>
      </c>
      <c r="N411" s="70">
        <v>6417</v>
      </c>
      <c r="P411" s="75" t="s">
        <v>1081</v>
      </c>
    </row>
    <row r="412" spans="1:16" s="70" customFormat="1">
      <c r="A412" s="70">
        <v>22000472</v>
      </c>
      <c r="B412" s="73" t="s">
        <v>144</v>
      </c>
      <c r="C412" s="73" t="s">
        <v>145</v>
      </c>
      <c r="D412" s="86">
        <v>987.07</v>
      </c>
      <c r="E412" s="73" t="s">
        <v>1491</v>
      </c>
      <c r="F412" s="74">
        <v>44740</v>
      </c>
      <c r="G412" s="73" t="s">
        <v>328</v>
      </c>
      <c r="H412" s="73" t="s">
        <v>329</v>
      </c>
      <c r="I412" s="73" t="s">
        <v>10</v>
      </c>
      <c r="J412" s="70">
        <v>113216</v>
      </c>
      <c r="K412" s="73" t="s">
        <v>1059</v>
      </c>
      <c r="L412" s="73" t="s">
        <v>1035</v>
      </c>
      <c r="M412" s="73" t="s">
        <v>1497</v>
      </c>
      <c r="N412" s="70">
        <v>6417</v>
      </c>
      <c r="P412" s="75" t="s">
        <v>1082</v>
      </c>
    </row>
    <row r="413" spans="1:16" s="70" customFormat="1">
      <c r="A413" s="70">
        <v>22000473</v>
      </c>
      <c r="B413" s="73" t="s">
        <v>144</v>
      </c>
      <c r="C413" s="73" t="s">
        <v>145</v>
      </c>
      <c r="D413" s="86">
        <v>569.89</v>
      </c>
      <c r="E413" s="73" t="s">
        <v>1491</v>
      </c>
      <c r="F413" s="74">
        <v>44740</v>
      </c>
      <c r="G413" s="73" t="s">
        <v>328</v>
      </c>
      <c r="H413" s="73" t="s">
        <v>329</v>
      </c>
      <c r="I413" s="73" t="s">
        <v>10</v>
      </c>
      <c r="J413" s="70">
        <v>113216</v>
      </c>
      <c r="K413" s="73" t="s">
        <v>1059</v>
      </c>
      <c r="L413" s="73" t="s">
        <v>1035</v>
      </c>
      <c r="M413" s="73" t="s">
        <v>1497</v>
      </c>
      <c r="N413" s="70">
        <v>6417</v>
      </c>
      <c r="P413" s="75" t="s">
        <v>1083</v>
      </c>
    </row>
    <row r="414" spans="1:16" s="70" customFormat="1">
      <c r="A414" s="70">
        <v>22000474</v>
      </c>
      <c r="B414" s="73" t="s">
        <v>144</v>
      </c>
      <c r="C414" s="73" t="s">
        <v>145</v>
      </c>
      <c r="D414" s="86">
        <v>4600</v>
      </c>
      <c r="E414" s="73" t="s">
        <v>1491</v>
      </c>
      <c r="F414" s="74">
        <v>44740</v>
      </c>
      <c r="G414" s="73" t="s">
        <v>328</v>
      </c>
      <c r="H414" s="73" t="s">
        <v>329</v>
      </c>
      <c r="I414" s="73" t="s">
        <v>10</v>
      </c>
      <c r="J414" s="70">
        <v>113216</v>
      </c>
      <c r="K414" s="73" t="s">
        <v>1084</v>
      </c>
      <c r="L414" s="73" t="s">
        <v>1035</v>
      </c>
      <c r="M414" s="73" t="s">
        <v>1497</v>
      </c>
      <c r="N414" s="70">
        <v>6417</v>
      </c>
      <c r="P414" s="75" t="s">
        <v>1085</v>
      </c>
    </row>
    <row r="415" spans="1:16" s="70" customFormat="1">
      <c r="A415" s="70">
        <v>22000476</v>
      </c>
      <c r="B415" s="73" t="s">
        <v>144</v>
      </c>
      <c r="C415" s="73" t="s">
        <v>145</v>
      </c>
      <c r="D415" s="86">
        <v>289.89999999999998</v>
      </c>
      <c r="E415" s="73" t="s">
        <v>1491</v>
      </c>
      <c r="F415" s="74">
        <v>44740</v>
      </c>
      <c r="G415" s="73" t="s">
        <v>328</v>
      </c>
      <c r="H415" s="73" t="s">
        <v>329</v>
      </c>
      <c r="I415" s="73" t="s">
        <v>10</v>
      </c>
      <c r="J415" s="70">
        <v>113216</v>
      </c>
      <c r="K415" s="73" t="s">
        <v>1034</v>
      </c>
      <c r="L415" s="73" t="s">
        <v>1035</v>
      </c>
      <c r="M415" s="73" t="s">
        <v>1497</v>
      </c>
      <c r="N415" s="70">
        <v>6417</v>
      </c>
      <c r="P415" s="75" t="s">
        <v>1086</v>
      </c>
    </row>
    <row r="416" spans="1:16" s="70" customFormat="1">
      <c r="A416" s="70">
        <v>22000477</v>
      </c>
      <c r="B416" s="73" t="s">
        <v>144</v>
      </c>
      <c r="C416" s="73" t="s">
        <v>145</v>
      </c>
      <c r="D416" s="86">
        <v>503.78</v>
      </c>
      <c r="E416" s="73" t="s">
        <v>1491</v>
      </c>
      <c r="F416" s="74">
        <v>44740</v>
      </c>
      <c r="G416" s="73" t="s">
        <v>328</v>
      </c>
      <c r="H416" s="73" t="s">
        <v>329</v>
      </c>
      <c r="I416" s="73" t="s">
        <v>10</v>
      </c>
      <c r="J416" s="70">
        <v>113216</v>
      </c>
      <c r="K416" s="73" t="s">
        <v>1059</v>
      </c>
      <c r="L416" s="73" t="s">
        <v>1035</v>
      </c>
      <c r="M416" s="73" t="s">
        <v>1497</v>
      </c>
      <c r="N416" s="70">
        <v>6417</v>
      </c>
      <c r="P416" s="75" t="s">
        <v>1087</v>
      </c>
    </row>
    <row r="417" spans="1:16" s="70" customFormat="1">
      <c r="A417" s="70">
        <v>22000478</v>
      </c>
      <c r="B417" s="73" t="s">
        <v>144</v>
      </c>
      <c r="C417" s="73" t="s">
        <v>145</v>
      </c>
      <c r="D417" s="86">
        <v>217.44</v>
      </c>
      <c r="E417" s="73" t="s">
        <v>1491</v>
      </c>
      <c r="F417" s="74">
        <v>44740</v>
      </c>
      <c r="G417" s="73" t="s">
        <v>328</v>
      </c>
      <c r="H417" s="73" t="s">
        <v>329</v>
      </c>
      <c r="I417" s="73" t="s">
        <v>10</v>
      </c>
      <c r="J417" s="70">
        <v>113216</v>
      </c>
      <c r="K417" s="73" t="s">
        <v>1059</v>
      </c>
      <c r="L417" s="73" t="s">
        <v>1035</v>
      </c>
      <c r="M417" s="73" t="s">
        <v>1497</v>
      </c>
      <c r="N417" s="70">
        <v>6417</v>
      </c>
      <c r="P417" s="75" t="s">
        <v>1088</v>
      </c>
    </row>
    <row r="418" spans="1:16" s="70" customFormat="1">
      <c r="A418" s="70">
        <v>22000479</v>
      </c>
      <c r="B418" s="73" t="s">
        <v>144</v>
      </c>
      <c r="C418" s="73" t="s">
        <v>145</v>
      </c>
      <c r="D418" s="86">
        <v>15000</v>
      </c>
      <c r="E418" s="73" t="s">
        <v>1491</v>
      </c>
      <c r="F418" s="74">
        <v>44740</v>
      </c>
      <c r="G418" s="73" t="s">
        <v>328</v>
      </c>
      <c r="H418" s="73" t="s">
        <v>329</v>
      </c>
      <c r="I418" s="73" t="s">
        <v>10</v>
      </c>
      <c r="J418" s="70">
        <v>113216</v>
      </c>
      <c r="K418" s="73" t="s">
        <v>1057</v>
      </c>
      <c r="L418" s="73" t="s">
        <v>1035</v>
      </c>
      <c r="M418" s="73" t="s">
        <v>1497</v>
      </c>
      <c r="N418" s="70">
        <v>6417</v>
      </c>
      <c r="P418" s="75" t="s">
        <v>1089</v>
      </c>
    </row>
    <row r="419" spans="1:16" s="70" customFormat="1">
      <c r="A419" s="70">
        <v>22000484</v>
      </c>
      <c r="B419" s="73" t="s">
        <v>144</v>
      </c>
      <c r="C419" s="73" t="s">
        <v>145</v>
      </c>
      <c r="D419" s="86">
        <v>16268.7</v>
      </c>
      <c r="E419" s="73" t="s">
        <v>1491</v>
      </c>
      <c r="F419" s="74">
        <v>44740</v>
      </c>
      <c r="G419" s="73" t="s">
        <v>328</v>
      </c>
      <c r="H419" s="73" t="s">
        <v>329</v>
      </c>
      <c r="I419" s="73" t="s">
        <v>10</v>
      </c>
      <c r="J419" s="70">
        <v>113216</v>
      </c>
      <c r="K419" s="73" t="s">
        <v>1090</v>
      </c>
      <c r="L419" s="73" t="s">
        <v>1035</v>
      </c>
      <c r="M419" s="73" t="s">
        <v>1497</v>
      </c>
      <c r="N419" s="70">
        <v>6417</v>
      </c>
      <c r="P419" s="75" t="s">
        <v>1091</v>
      </c>
    </row>
    <row r="420" spans="1:16" s="70" customFormat="1">
      <c r="A420" s="70">
        <v>22000485</v>
      </c>
      <c r="B420" s="73" t="s">
        <v>144</v>
      </c>
      <c r="C420" s="73" t="s">
        <v>145</v>
      </c>
      <c r="D420" s="86">
        <v>344.31</v>
      </c>
      <c r="E420" s="73" t="s">
        <v>1491</v>
      </c>
      <c r="F420" s="74">
        <v>44740</v>
      </c>
      <c r="G420" s="73" t="s">
        <v>328</v>
      </c>
      <c r="H420" s="73" t="s">
        <v>329</v>
      </c>
      <c r="I420" s="73" t="s">
        <v>10</v>
      </c>
      <c r="J420" s="70">
        <v>113216</v>
      </c>
      <c r="K420" s="73" t="s">
        <v>1059</v>
      </c>
      <c r="L420" s="73" t="s">
        <v>1035</v>
      </c>
      <c r="M420" s="73" t="s">
        <v>1497</v>
      </c>
      <c r="N420" s="70">
        <v>6417</v>
      </c>
      <c r="P420" s="75" t="s">
        <v>1092</v>
      </c>
    </row>
    <row r="421" spans="1:16" s="70" customFormat="1">
      <c r="A421" s="70">
        <v>22000486</v>
      </c>
      <c r="B421" s="73" t="s">
        <v>144</v>
      </c>
      <c r="C421" s="73" t="s">
        <v>145</v>
      </c>
      <c r="D421" s="86">
        <v>3472.6</v>
      </c>
      <c r="E421" s="73" t="s">
        <v>1491</v>
      </c>
      <c r="F421" s="74">
        <v>44740</v>
      </c>
      <c r="G421" s="73" t="s">
        <v>328</v>
      </c>
      <c r="H421" s="73" t="s">
        <v>329</v>
      </c>
      <c r="I421" s="73" t="s">
        <v>10</v>
      </c>
      <c r="J421" s="70">
        <v>113216</v>
      </c>
      <c r="K421" s="73" t="s">
        <v>1034</v>
      </c>
      <c r="L421" s="73" t="s">
        <v>1035</v>
      </c>
      <c r="M421" s="73" t="s">
        <v>1497</v>
      </c>
      <c r="N421" s="70">
        <v>6417</v>
      </c>
      <c r="P421" s="75" t="s">
        <v>1093</v>
      </c>
    </row>
    <row r="422" spans="1:16" s="70" customFormat="1">
      <c r="A422" s="70">
        <v>22000487</v>
      </c>
      <c r="B422" s="73" t="s">
        <v>144</v>
      </c>
      <c r="C422" s="73" t="s">
        <v>145</v>
      </c>
      <c r="D422" s="86">
        <v>241.65</v>
      </c>
      <c r="E422" s="73" t="s">
        <v>1491</v>
      </c>
      <c r="F422" s="74">
        <v>44740</v>
      </c>
      <c r="G422" s="73" t="s">
        <v>328</v>
      </c>
      <c r="H422" s="73" t="s">
        <v>329</v>
      </c>
      <c r="I422" s="73" t="s">
        <v>10</v>
      </c>
      <c r="J422" s="70">
        <v>113216</v>
      </c>
      <c r="K422" s="73" t="s">
        <v>1059</v>
      </c>
      <c r="L422" s="73" t="s">
        <v>1035</v>
      </c>
      <c r="M422" s="73" t="s">
        <v>1497</v>
      </c>
      <c r="N422" s="70">
        <v>6417</v>
      </c>
      <c r="P422" s="75" t="s">
        <v>1094</v>
      </c>
    </row>
    <row r="423" spans="1:16" s="70" customFormat="1">
      <c r="A423" s="70">
        <v>22000488</v>
      </c>
      <c r="B423" s="73" t="s">
        <v>144</v>
      </c>
      <c r="C423" s="73" t="s">
        <v>145</v>
      </c>
      <c r="D423" s="86">
        <v>9361.98</v>
      </c>
      <c r="E423" s="73" t="s">
        <v>1491</v>
      </c>
      <c r="F423" s="74">
        <v>44740</v>
      </c>
      <c r="G423" s="73" t="s">
        <v>328</v>
      </c>
      <c r="H423" s="73" t="s">
        <v>329</v>
      </c>
      <c r="I423" s="73" t="s">
        <v>10</v>
      </c>
      <c r="J423" s="70">
        <v>113216</v>
      </c>
      <c r="K423" s="73" t="s">
        <v>1034</v>
      </c>
      <c r="L423" s="73" t="s">
        <v>1035</v>
      </c>
      <c r="M423" s="73" t="s">
        <v>1497</v>
      </c>
      <c r="N423" s="70">
        <v>6417</v>
      </c>
      <c r="P423" s="75" t="s">
        <v>1095</v>
      </c>
    </row>
    <row r="424" spans="1:16" s="70" customFormat="1">
      <c r="A424" s="70">
        <v>22000489</v>
      </c>
      <c r="B424" s="73" t="s">
        <v>144</v>
      </c>
      <c r="C424" s="73" t="s">
        <v>145</v>
      </c>
      <c r="D424" s="86">
        <v>494.7</v>
      </c>
      <c r="E424" s="73" t="s">
        <v>1491</v>
      </c>
      <c r="F424" s="74">
        <v>44740</v>
      </c>
      <c r="G424" s="73" t="s">
        <v>328</v>
      </c>
      <c r="H424" s="73" t="s">
        <v>329</v>
      </c>
      <c r="I424" s="73" t="s">
        <v>10</v>
      </c>
      <c r="J424" s="70">
        <v>113216</v>
      </c>
      <c r="K424" s="73" t="s">
        <v>1034</v>
      </c>
      <c r="L424" s="73" t="s">
        <v>1035</v>
      </c>
      <c r="M424" s="73" t="s">
        <v>1497</v>
      </c>
      <c r="N424" s="70">
        <v>6417</v>
      </c>
      <c r="P424" s="75" t="s">
        <v>1096</v>
      </c>
    </row>
    <row r="425" spans="1:16" s="70" customFormat="1">
      <c r="A425" s="70">
        <v>22000490</v>
      </c>
      <c r="B425" s="73" t="s">
        <v>144</v>
      </c>
      <c r="C425" s="73" t="s">
        <v>145</v>
      </c>
      <c r="D425" s="86">
        <v>311.66000000000003</v>
      </c>
      <c r="E425" s="73" t="s">
        <v>1491</v>
      </c>
      <c r="F425" s="74">
        <v>44740</v>
      </c>
      <c r="G425" s="73" t="s">
        <v>328</v>
      </c>
      <c r="H425" s="73" t="s">
        <v>329</v>
      </c>
      <c r="I425" s="73" t="s">
        <v>10</v>
      </c>
      <c r="J425" s="70">
        <v>113216</v>
      </c>
      <c r="K425" s="73" t="s">
        <v>1059</v>
      </c>
      <c r="L425" s="73" t="s">
        <v>1035</v>
      </c>
      <c r="M425" s="73" t="s">
        <v>1497</v>
      </c>
      <c r="N425" s="70">
        <v>6417</v>
      </c>
      <c r="P425" s="75" t="s">
        <v>1097</v>
      </c>
    </row>
    <row r="426" spans="1:16" s="70" customFormat="1">
      <c r="A426" s="70">
        <v>22000491</v>
      </c>
      <c r="B426" s="73" t="s">
        <v>144</v>
      </c>
      <c r="C426" s="73" t="s">
        <v>145</v>
      </c>
      <c r="D426" s="86">
        <v>528.65</v>
      </c>
      <c r="E426" s="73" t="s">
        <v>1491</v>
      </c>
      <c r="F426" s="74">
        <v>44740</v>
      </c>
      <c r="G426" s="73" t="s">
        <v>328</v>
      </c>
      <c r="H426" s="73" t="s">
        <v>329</v>
      </c>
      <c r="I426" s="73" t="s">
        <v>10</v>
      </c>
      <c r="J426" s="70">
        <v>113216</v>
      </c>
      <c r="K426" s="73" t="s">
        <v>1034</v>
      </c>
      <c r="L426" s="73" t="s">
        <v>1035</v>
      </c>
      <c r="M426" s="73" t="s">
        <v>1497</v>
      </c>
      <c r="N426" s="70">
        <v>6417</v>
      </c>
      <c r="P426" s="75" t="s">
        <v>1098</v>
      </c>
    </row>
    <row r="427" spans="1:16" s="70" customFormat="1">
      <c r="A427" s="70">
        <v>22000492</v>
      </c>
      <c r="B427" s="73" t="s">
        <v>144</v>
      </c>
      <c r="C427" s="73" t="s">
        <v>145</v>
      </c>
      <c r="D427" s="86">
        <v>269500</v>
      </c>
      <c r="E427" s="73" t="s">
        <v>1491</v>
      </c>
      <c r="F427" s="74">
        <v>44740</v>
      </c>
      <c r="G427" s="73" t="s">
        <v>328</v>
      </c>
      <c r="H427" s="73" t="s">
        <v>329</v>
      </c>
      <c r="I427" s="73" t="s">
        <v>10</v>
      </c>
      <c r="J427" s="70">
        <v>113216</v>
      </c>
      <c r="K427" s="73" t="s">
        <v>1061</v>
      </c>
      <c r="L427" s="73" t="s">
        <v>1035</v>
      </c>
      <c r="M427" s="73" t="s">
        <v>1497</v>
      </c>
      <c r="N427" s="70">
        <v>6417</v>
      </c>
      <c r="P427" s="75" t="s">
        <v>1099</v>
      </c>
    </row>
    <row r="428" spans="1:16" s="70" customFormat="1">
      <c r="A428" s="70">
        <v>22000493</v>
      </c>
      <c r="B428" s="73" t="s">
        <v>144</v>
      </c>
      <c r="C428" s="73" t="s">
        <v>145</v>
      </c>
      <c r="D428" s="86">
        <v>317.19</v>
      </c>
      <c r="E428" s="73" t="s">
        <v>1491</v>
      </c>
      <c r="F428" s="74">
        <v>44740</v>
      </c>
      <c r="G428" s="73" t="s">
        <v>328</v>
      </c>
      <c r="H428" s="73" t="s">
        <v>329</v>
      </c>
      <c r="I428" s="73" t="s">
        <v>10</v>
      </c>
      <c r="J428" s="70">
        <v>113216</v>
      </c>
      <c r="K428" s="73" t="s">
        <v>1059</v>
      </c>
      <c r="L428" s="73" t="s">
        <v>1035</v>
      </c>
      <c r="M428" s="73" t="s">
        <v>1497</v>
      </c>
      <c r="N428" s="70">
        <v>6417</v>
      </c>
      <c r="P428" s="75" t="s">
        <v>1100</v>
      </c>
    </row>
    <row r="429" spans="1:16" s="70" customFormat="1">
      <c r="A429" s="70">
        <v>22000495</v>
      </c>
      <c r="B429" s="73" t="s">
        <v>144</v>
      </c>
      <c r="C429" s="73" t="s">
        <v>145</v>
      </c>
      <c r="D429" s="86">
        <v>13368.35</v>
      </c>
      <c r="E429" s="73" t="s">
        <v>1491</v>
      </c>
      <c r="F429" s="74">
        <v>44740</v>
      </c>
      <c r="G429" s="73" t="s">
        <v>328</v>
      </c>
      <c r="H429" s="73" t="s">
        <v>329</v>
      </c>
      <c r="I429" s="73" t="s">
        <v>10</v>
      </c>
      <c r="J429" s="70">
        <v>113216</v>
      </c>
      <c r="K429" s="73" t="s">
        <v>1101</v>
      </c>
      <c r="L429" s="73" t="s">
        <v>1035</v>
      </c>
      <c r="M429" s="73" t="s">
        <v>1497</v>
      </c>
      <c r="N429" s="70">
        <v>6417</v>
      </c>
      <c r="P429" s="75" t="s">
        <v>1102</v>
      </c>
    </row>
    <row r="430" spans="1:16" s="70" customFormat="1">
      <c r="A430" s="70">
        <v>22000496</v>
      </c>
      <c r="B430" s="73" t="s">
        <v>144</v>
      </c>
      <c r="C430" s="73" t="s">
        <v>145</v>
      </c>
      <c r="D430" s="86">
        <v>245.3</v>
      </c>
      <c r="E430" s="73" t="s">
        <v>1491</v>
      </c>
      <c r="F430" s="74">
        <v>44740</v>
      </c>
      <c r="G430" s="73" t="s">
        <v>328</v>
      </c>
      <c r="H430" s="73" t="s">
        <v>329</v>
      </c>
      <c r="I430" s="73" t="s">
        <v>10</v>
      </c>
      <c r="J430" s="70">
        <v>113216</v>
      </c>
      <c r="K430" s="73" t="s">
        <v>1059</v>
      </c>
      <c r="L430" s="73" t="s">
        <v>1035</v>
      </c>
      <c r="M430" s="73" t="s">
        <v>1497</v>
      </c>
      <c r="N430" s="70">
        <v>6417</v>
      </c>
      <c r="P430" s="75" t="s">
        <v>1103</v>
      </c>
    </row>
    <row r="431" spans="1:16" s="70" customFormat="1">
      <c r="A431" s="70">
        <v>22000502</v>
      </c>
      <c r="B431" s="73" t="s">
        <v>144</v>
      </c>
      <c r="C431" s="73" t="s">
        <v>145</v>
      </c>
      <c r="D431" s="86">
        <v>1985.88</v>
      </c>
      <c r="E431" s="73" t="s">
        <v>1491</v>
      </c>
      <c r="F431" s="74">
        <v>44740</v>
      </c>
      <c r="G431" s="73" t="s">
        <v>328</v>
      </c>
      <c r="H431" s="73" t="s">
        <v>329</v>
      </c>
      <c r="I431" s="73" t="s">
        <v>10</v>
      </c>
      <c r="J431" s="70">
        <v>113216</v>
      </c>
      <c r="K431" s="73" t="s">
        <v>1034</v>
      </c>
      <c r="L431" s="73" t="s">
        <v>1035</v>
      </c>
      <c r="M431" s="73" t="s">
        <v>1497</v>
      </c>
      <c r="N431" s="70">
        <v>6417</v>
      </c>
      <c r="P431" s="75" t="s">
        <v>1104</v>
      </c>
    </row>
    <row r="432" spans="1:16" s="70" customFormat="1">
      <c r="A432" s="70">
        <v>22000503</v>
      </c>
      <c r="B432" s="73" t="s">
        <v>144</v>
      </c>
      <c r="C432" s="73" t="s">
        <v>145</v>
      </c>
      <c r="D432" s="86">
        <v>384.12</v>
      </c>
      <c r="E432" s="73" t="s">
        <v>1491</v>
      </c>
      <c r="F432" s="74">
        <v>44740</v>
      </c>
      <c r="G432" s="73" t="s">
        <v>328</v>
      </c>
      <c r="H432" s="73" t="s">
        <v>329</v>
      </c>
      <c r="I432" s="73" t="s">
        <v>10</v>
      </c>
      <c r="J432" s="70">
        <v>113216</v>
      </c>
      <c r="K432" s="73" t="s">
        <v>1059</v>
      </c>
      <c r="L432" s="73" t="s">
        <v>1035</v>
      </c>
      <c r="M432" s="73" t="s">
        <v>1497</v>
      </c>
      <c r="N432" s="70">
        <v>6417</v>
      </c>
      <c r="P432" s="75" t="s">
        <v>1105</v>
      </c>
    </row>
    <row r="433" spans="1:16" s="70" customFormat="1">
      <c r="A433" s="70">
        <v>22000504</v>
      </c>
      <c r="B433" s="73" t="s">
        <v>144</v>
      </c>
      <c r="C433" s="73" t="s">
        <v>145</v>
      </c>
      <c r="D433" s="86">
        <v>1009.19</v>
      </c>
      <c r="E433" s="73" t="s">
        <v>1491</v>
      </c>
      <c r="F433" s="74">
        <v>44740</v>
      </c>
      <c r="G433" s="73" t="s">
        <v>328</v>
      </c>
      <c r="H433" s="73" t="s">
        <v>329</v>
      </c>
      <c r="I433" s="73" t="s">
        <v>10</v>
      </c>
      <c r="J433" s="70">
        <v>113216</v>
      </c>
      <c r="K433" s="73" t="s">
        <v>1059</v>
      </c>
      <c r="L433" s="73" t="s">
        <v>1035</v>
      </c>
      <c r="M433" s="73" t="s">
        <v>1497</v>
      </c>
      <c r="N433" s="70">
        <v>6417</v>
      </c>
      <c r="P433" s="75" t="s">
        <v>1106</v>
      </c>
    </row>
    <row r="434" spans="1:16" s="70" customFormat="1">
      <c r="A434" s="70">
        <v>22000506</v>
      </c>
      <c r="B434" s="73" t="s">
        <v>144</v>
      </c>
      <c r="C434" s="73" t="s">
        <v>145</v>
      </c>
      <c r="D434" s="86">
        <v>949.82</v>
      </c>
      <c r="E434" s="73" t="s">
        <v>1491</v>
      </c>
      <c r="F434" s="74">
        <v>44740</v>
      </c>
      <c r="G434" s="73" t="s">
        <v>328</v>
      </c>
      <c r="H434" s="73" t="s">
        <v>329</v>
      </c>
      <c r="I434" s="73" t="s">
        <v>10</v>
      </c>
      <c r="J434" s="70">
        <v>113216</v>
      </c>
      <c r="K434" s="73" t="s">
        <v>1034</v>
      </c>
      <c r="L434" s="73" t="s">
        <v>1035</v>
      </c>
      <c r="M434" s="73" t="s">
        <v>1497</v>
      </c>
      <c r="N434" s="70">
        <v>6417</v>
      </c>
      <c r="P434" s="75" t="s">
        <v>1107</v>
      </c>
    </row>
    <row r="435" spans="1:16" s="70" customFormat="1">
      <c r="A435" s="70">
        <v>22000507</v>
      </c>
      <c r="B435" s="73" t="s">
        <v>144</v>
      </c>
      <c r="C435" s="73" t="s">
        <v>145</v>
      </c>
      <c r="D435" s="86">
        <v>664.84</v>
      </c>
      <c r="E435" s="73" t="s">
        <v>1491</v>
      </c>
      <c r="F435" s="74">
        <v>44740</v>
      </c>
      <c r="G435" s="73" t="s">
        <v>328</v>
      </c>
      <c r="H435" s="73" t="s">
        <v>329</v>
      </c>
      <c r="I435" s="73" t="s">
        <v>10</v>
      </c>
      <c r="J435" s="70">
        <v>113216</v>
      </c>
      <c r="K435" s="73" t="s">
        <v>1034</v>
      </c>
      <c r="L435" s="73" t="s">
        <v>1035</v>
      </c>
      <c r="M435" s="73" t="s">
        <v>1497</v>
      </c>
      <c r="N435" s="70">
        <v>6417</v>
      </c>
      <c r="P435" s="75" t="s">
        <v>1108</v>
      </c>
    </row>
    <row r="436" spans="1:16" s="70" customFormat="1">
      <c r="A436" s="70">
        <v>22000514</v>
      </c>
      <c r="B436" s="73" t="s">
        <v>144</v>
      </c>
      <c r="C436" s="73" t="s">
        <v>145</v>
      </c>
      <c r="D436" s="86">
        <v>395.76</v>
      </c>
      <c r="E436" s="73" t="s">
        <v>1491</v>
      </c>
      <c r="F436" s="74">
        <v>44740</v>
      </c>
      <c r="G436" s="73" t="s">
        <v>328</v>
      </c>
      <c r="H436" s="73" t="s">
        <v>329</v>
      </c>
      <c r="I436" s="73" t="s">
        <v>10</v>
      </c>
      <c r="J436" s="70">
        <v>113216</v>
      </c>
      <c r="K436" s="73" t="s">
        <v>1034</v>
      </c>
      <c r="L436" s="73" t="s">
        <v>1035</v>
      </c>
      <c r="M436" s="73" t="s">
        <v>1497</v>
      </c>
      <c r="N436" s="70">
        <v>6417</v>
      </c>
      <c r="P436" s="75" t="s">
        <v>1109</v>
      </c>
    </row>
    <row r="437" spans="1:16" s="70" customFormat="1">
      <c r="A437" s="70">
        <v>22000515</v>
      </c>
      <c r="B437" s="73" t="s">
        <v>144</v>
      </c>
      <c r="C437" s="73" t="s">
        <v>145</v>
      </c>
      <c r="D437" s="86">
        <v>614.52</v>
      </c>
      <c r="E437" s="73" t="s">
        <v>1491</v>
      </c>
      <c r="F437" s="74">
        <v>44740</v>
      </c>
      <c r="G437" s="73" t="s">
        <v>328</v>
      </c>
      <c r="H437" s="73" t="s">
        <v>329</v>
      </c>
      <c r="I437" s="73" t="s">
        <v>10</v>
      </c>
      <c r="J437" s="70">
        <v>113216</v>
      </c>
      <c r="K437" s="73" t="s">
        <v>1059</v>
      </c>
      <c r="L437" s="73" t="s">
        <v>1035</v>
      </c>
      <c r="M437" s="73" t="s">
        <v>1497</v>
      </c>
      <c r="N437" s="70">
        <v>6417</v>
      </c>
      <c r="P437" s="75" t="s">
        <v>1110</v>
      </c>
    </row>
    <row r="438" spans="1:16" s="70" customFormat="1">
      <c r="A438" s="70">
        <v>22000517</v>
      </c>
      <c r="B438" s="73" t="s">
        <v>144</v>
      </c>
      <c r="C438" s="73" t="s">
        <v>145</v>
      </c>
      <c r="D438" s="86">
        <v>244.32</v>
      </c>
      <c r="E438" s="73" t="s">
        <v>1491</v>
      </c>
      <c r="F438" s="74">
        <v>44740</v>
      </c>
      <c r="G438" s="73" t="s">
        <v>328</v>
      </c>
      <c r="H438" s="73" t="s">
        <v>329</v>
      </c>
      <c r="I438" s="73" t="s">
        <v>10</v>
      </c>
      <c r="J438" s="70">
        <v>113216</v>
      </c>
      <c r="K438" s="73" t="s">
        <v>1059</v>
      </c>
      <c r="L438" s="73" t="s">
        <v>1035</v>
      </c>
      <c r="M438" s="73" t="s">
        <v>1497</v>
      </c>
      <c r="N438" s="70">
        <v>6417</v>
      </c>
      <c r="P438" s="75" t="s">
        <v>1111</v>
      </c>
    </row>
    <row r="439" spans="1:16" s="70" customFormat="1">
      <c r="A439" s="70">
        <v>22000524</v>
      </c>
      <c r="B439" s="73" t="s">
        <v>144</v>
      </c>
      <c r="C439" s="73" t="s">
        <v>145</v>
      </c>
      <c r="D439" s="86">
        <v>376.32</v>
      </c>
      <c r="E439" s="73" t="s">
        <v>1491</v>
      </c>
      <c r="F439" s="74">
        <v>44740</v>
      </c>
      <c r="G439" s="73" t="s">
        <v>328</v>
      </c>
      <c r="H439" s="73" t="s">
        <v>329</v>
      </c>
      <c r="I439" s="73" t="s">
        <v>10</v>
      </c>
      <c r="J439" s="70">
        <v>113216</v>
      </c>
      <c r="K439" s="73" t="s">
        <v>1059</v>
      </c>
      <c r="L439" s="73" t="s">
        <v>1035</v>
      </c>
      <c r="M439" s="73" t="s">
        <v>1497</v>
      </c>
      <c r="N439" s="70">
        <v>6417</v>
      </c>
      <c r="P439" s="75" t="s">
        <v>1112</v>
      </c>
    </row>
    <row r="440" spans="1:16" s="70" customFormat="1">
      <c r="A440" s="70">
        <v>22000525</v>
      </c>
      <c r="B440" s="73" t="s">
        <v>144</v>
      </c>
      <c r="C440" s="73" t="s">
        <v>145</v>
      </c>
      <c r="D440" s="86">
        <v>608</v>
      </c>
      <c r="E440" s="73" t="s">
        <v>1491</v>
      </c>
      <c r="F440" s="74">
        <v>44740</v>
      </c>
      <c r="G440" s="73" t="s">
        <v>328</v>
      </c>
      <c r="H440" s="73" t="s">
        <v>329</v>
      </c>
      <c r="I440" s="73" t="s">
        <v>10</v>
      </c>
      <c r="J440" s="70">
        <v>113216</v>
      </c>
      <c r="K440" s="73" t="s">
        <v>1034</v>
      </c>
      <c r="L440" s="73" t="s">
        <v>1035</v>
      </c>
      <c r="M440" s="73" t="s">
        <v>1497</v>
      </c>
      <c r="N440" s="70">
        <v>6417</v>
      </c>
      <c r="P440" s="75" t="s">
        <v>1113</v>
      </c>
    </row>
    <row r="441" spans="1:16" s="70" customFormat="1">
      <c r="A441" s="70">
        <v>22000526</v>
      </c>
      <c r="B441" s="73" t="s">
        <v>144</v>
      </c>
      <c r="C441" s="73" t="s">
        <v>145</v>
      </c>
      <c r="D441" s="86">
        <v>1187.28</v>
      </c>
      <c r="E441" s="73" t="s">
        <v>1491</v>
      </c>
      <c r="F441" s="74">
        <v>44740</v>
      </c>
      <c r="G441" s="73" t="s">
        <v>328</v>
      </c>
      <c r="H441" s="73" t="s">
        <v>329</v>
      </c>
      <c r="I441" s="73" t="s">
        <v>10</v>
      </c>
      <c r="J441" s="70">
        <v>113216</v>
      </c>
      <c r="K441" s="73" t="s">
        <v>1059</v>
      </c>
      <c r="L441" s="73" t="s">
        <v>1035</v>
      </c>
      <c r="M441" s="73" t="s">
        <v>1497</v>
      </c>
      <c r="N441" s="70">
        <v>6417</v>
      </c>
      <c r="P441" s="75" t="s">
        <v>1114</v>
      </c>
    </row>
    <row r="442" spans="1:16" s="70" customFormat="1">
      <c r="A442" s="70">
        <v>22000527</v>
      </c>
      <c r="B442" s="73" t="s">
        <v>144</v>
      </c>
      <c r="C442" s="73" t="s">
        <v>145</v>
      </c>
      <c r="D442" s="86">
        <v>1187.28</v>
      </c>
      <c r="E442" s="73" t="s">
        <v>1491</v>
      </c>
      <c r="F442" s="74">
        <v>44740</v>
      </c>
      <c r="G442" s="73" t="s">
        <v>328</v>
      </c>
      <c r="H442" s="73" t="s">
        <v>329</v>
      </c>
      <c r="I442" s="73" t="s">
        <v>10</v>
      </c>
      <c r="J442" s="70">
        <v>113216</v>
      </c>
      <c r="K442" s="73" t="s">
        <v>1059</v>
      </c>
      <c r="L442" s="73" t="s">
        <v>1035</v>
      </c>
      <c r="M442" s="73" t="s">
        <v>1497</v>
      </c>
      <c r="N442" s="70">
        <v>6417</v>
      </c>
      <c r="P442" s="75" t="s">
        <v>1115</v>
      </c>
    </row>
    <row r="443" spans="1:16" s="70" customFormat="1">
      <c r="A443" s="70">
        <v>22000528</v>
      </c>
      <c r="B443" s="73" t="s">
        <v>144</v>
      </c>
      <c r="C443" s="73" t="s">
        <v>145</v>
      </c>
      <c r="D443" s="86">
        <v>1396.8</v>
      </c>
      <c r="E443" s="73" t="s">
        <v>1491</v>
      </c>
      <c r="F443" s="74">
        <v>44740</v>
      </c>
      <c r="G443" s="73" t="s">
        <v>328</v>
      </c>
      <c r="H443" s="73" t="s">
        <v>329</v>
      </c>
      <c r="I443" s="73" t="s">
        <v>10</v>
      </c>
      <c r="J443" s="70">
        <v>113216</v>
      </c>
      <c r="K443" s="73" t="s">
        <v>1059</v>
      </c>
      <c r="L443" s="73" t="s">
        <v>1035</v>
      </c>
      <c r="M443" s="73" t="s">
        <v>1497</v>
      </c>
      <c r="N443" s="70">
        <v>6417</v>
      </c>
      <c r="P443" s="75" t="s">
        <v>1116</v>
      </c>
    </row>
    <row r="444" spans="1:16" s="70" customFormat="1">
      <c r="A444" s="70">
        <v>22000529</v>
      </c>
      <c r="B444" s="73" t="s">
        <v>144</v>
      </c>
      <c r="C444" s="73" t="s">
        <v>145</v>
      </c>
      <c r="D444" s="86">
        <v>540.21</v>
      </c>
      <c r="E444" s="73" t="s">
        <v>1491</v>
      </c>
      <c r="F444" s="74">
        <v>44740</v>
      </c>
      <c r="G444" s="73" t="s">
        <v>328</v>
      </c>
      <c r="H444" s="73" t="s">
        <v>329</v>
      </c>
      <c r="I444" s="73" t="s">
        <v>10</v>
      </c>
      <c r="J444" s="70">
        <v>113216</v>
      </c>
      <c r="K444" s="73" t="s">
        <v>1059</v>
      </c>
      <c r="L444" s="73" t="s">
        <v>1035</v>
      </c>
      <c r="M444" s="73" t="s">
        <v>1497</v>
      </c>
      <c r="N444" s="70">
        <v>6417</v>
      </c>
      <c r="P444" s="75" t="s">
        <v>1117</v>
      </c>
    </row>
    <row r="445" spans="1:16" s="70" customFormat="1">
      <c r="A445" s="70">
        <v>22000540</v>
      </c>
      <c r="B445" s="73" t="s">
        <v>144</v>
      </c>
      <c r="C445" s="73" t="s">
        <v>145</v>
      </c>
      <c r="D445" s="86">
        <v>579.09</v>
      </c>
      <c r="E445" s="73" t="s">
        <v>1491</v>
      </c>
      <c r="F445" s="74">
        <v>44740</v>
      </c>
      <c r="G445" s="73" t="s">
        <v>328</v>
      </c>
      <c r="H445" s="73" t="s">
        <v>329</v>
      </c>
      <c r="I445" s="73" t="s">
        <v>10</v>
      </c>
      <c r="J445" s="70">
        <v>113216</v>
      </c>
      <c r="K445" s="73" t="s">
        <v>1059</v>
      </c>
      <c r="L445" s="73" t="s">
        <v>1035</v>
      </c>
      <c r="M445" s="73" t="s">
        <v>1497</v>
      </c>
      <c r="N445" s="70">
        <v>6417</v>
      </c>
      <c r="P445" s="75" t="s">
        <v>1118</v>
      </c>
    </row>
    <row r="446" spans="1:16" s="70" customFormat="1">
      <c r="A446" s="70">
        <v>22000543</v>
      </c>
      <c r="B446" s="73" t="s">
        <v>144</v>
      </c>
      <c r="C446" s="73" t="s">
        <v>145</v>
      </c>
      <c r="D446" s="86">
        <v>2396.91</v>
      </c>
      <c r="E446" s="73" t="s">
        <v>1491</v>
      </c>
      <c r="F446" s="74">
        <v>44740</v>
      </c>
      <c r="G446" s="73" t="s">
        <v>328</v>
      </c>
      <c r="H446" s="73" t="s">
        <v>329</v>
      </c>
      <c r="I446" s="73" t="s">
        <v>10</v>
      </c>
      <c r="J446" s="70">
        <v>113216</v>
      </c>
      <c r="K446" s="73" t="s">
        <v>1034</v>
      </c>
      <c r="L446" s="73" t="s">
        <v>1035</v>
      </c>
      <c r="M446" s="73" t="s">
        <v>1497</v>
      </c>
      <c r="N446" s="70">
        <v>6417</v>
      </c>
      <c r="P446" s="75" t="s">
        <v>1119</v>
      </c>
    </row>
    <row r="447" spans="1:16" s="70" customFormat="1">
      <c r="A447" s="70">
        <v>22000546</v>
      </c>
      <c r="B447" s="73" t="s">
        <v>144</v>
      </c>
      <c r="C447" s="73" t="s">
        <v>145</v>
      </c>
      <c r="D447" s="86">
        <v>3230.21</v>
      </c>
      <c r="E447" s="73" t="s">
        <v>1491</v>
      </c>
      <c r="F447" s="74">
        <v>44740</v>
      </c>
      <c r="G447" s="73" t="s">
        <v>328</v>
      </c>
      <c r="H447" s="73" t="s">
        <v>329</v>
      </c>
      <c r="I447" s="73" t="s">
        <v>10</v>
      </c>
      <c r="J447" s="70">
        <v>113216</v>
      </c>
      <c r="K447" s="73" t="s">
        <v>1059</v>
      </c>
      <c r="L447" s="73" t="s">
        <v>1035</v>
      </c>
      <c r="M447" s="73" t="s">
        <v>1497</v>
      </c>
      <c r="N447" s="70">
        <v>6417</v>
      </c>
      <c r="P447" s="75" t="s">
        <v>1120</v>
      </c>
    </row>
    <row r="448" spans="1:16" s="70" customFormat="1">
      <c r="A448" s="70">
        <v>22000547</v>
      </c>
      <c r="B448" s="73" t="s">
        <v>144</v>
      </c>
      <c r="C448" s="73" t="s">
        <v>145</v>
      </c>
      <c r="D448" s="86">
        <v>1010.35</v>
      </c>
      <c r="E448" s="73" t="s">
        <v>1491</v>
      </c>
      <c r="F448" s="74">
        <v>44740</v>
      </c>
      <c r="G448" s="73" t="s">
        <v>328</v>
      </c>
      <c r="H448" s="73" t="s">
        <v>329</v>
      </c>
      <c r="I448" s="73" t="s">
        <v>10</v>
      </c>
      <c r="J448" s="70">
        <v>113216</v>
      </c>
      <c r="K448" s="73" t="s">
        <v>1059</v>
      </c>
      <c r="L448" s="73" t="s">
        <v>1035</v>
      </c>
      <c r="M448" s="73" t="s">
        <v>1497</v>
      </c>
      <c r="N448" s="70">
        <v>6417</v>
      </c>
      <c r="P448" s="75" t="s">
        <v>1121</v>
      </c>
    </row>
    <row r="449" spans="1:16" s="70" customFormat="1">
      <c r="A449" s="70">
        <v>22000548</v>
      </c>
      <c r="B449" s="73" t="s">
        <v>144</v>
      </c>
      <c r="C449" s="73" t="s">
        <v>145</v>
      </c>
      <c r="D449" s="86">
        <v>417.76</v>
      </c>
      <c r="E449" s="73" t="s">
        <v>1491</v>
      </c>
      <c r="F449" s="74">
        <v>44740</v>
      </c>
      <c r="G449" s="73" t="s">
        <v>328</v>
      </c>
      <c r="H449" s="73" t="s">
        <v>329</v>
      </c>
      <c r="I449" s="73" t="s">
        <v>10</v>
      </c>
      <c r="J449" s="70">
        <v>113216</v>
      </c>
      <c r="K449" s="73" t="s">
        <v>1059</v>
      </c>
      <c r="L449" s="73" t="s">
        <v>1035</v>
      </c>
      <c r="M449" s="73" t="s">
        <v>1497</v>
      </c>
      <c r="N449" s="70">
        <v>6417</v>
      </c>
      <c r="P449" s="75" t="s">
        <v>1122</v>
      </c>
    </row>
    <row r="450" spans="1:16" s="70" customFormat="1">
      <c r="A450" s="70">
        <v>22000549</v>
      </c>
      <c r="B450" s="73" t="s">
        <v>144</v>
      </c>
      <c r="C450" s="73" t="s">
        <v>145</v>
      </c>
      <c r="D450" s="86">
        <v>918.98</v>
      </c>
      <c r="E450" s="73" t="s">
        <v>1491</v>
      </c>
      <c r="F450" s="74">
        <v>44740</v>
      </c>
      <c r="G450" s="73" t="s">
        <v>328</v>
      </c>
      <c r="H450" s="73" t="s">
        <v>329</v>
      </c>
      <c r="I450" s="73" t="s">
        <v>10</v>
      </c>
      <c r="J450" s="70">
        <v>113216</v>
      </c>
      <c r="K450" s="73" t="s">
        <v>1059</v>
      </c>
      <c r="L450" s="73" t="s">
        <v>1035</v>
      </c>
      <c r="M450" s="73" t="s">
        <v>1497</v>
      </c>
      <c r="N450" s="70">
        <v>6417</v>
      </c>
      <c r="P450" s="75" t="s">
        <v>1123</v>
      </c>
    </row>
    <row r="451" spans="1:16" s="70" customFormat="1">
      <c r="A451" s="70">
        <v>22000550</v>
      </c>
      <c r="B451" s="73" t="s">
        <v>144</v>
      </c>
      <c r="C451" s="73" t="s">
        <v>145</v>
      </c>
      <c r="D451" s="86">
        <v>434.52</v>
      </c>
      <c r="E451" s="73" t="s">
        <v>1491</v>
      </c>
      <c r="F451" s="74">
        <v>44740</v>
      </c>
      <c r="G451" s="73" t="s">
        <v>328</v>
      </c>
      <c r="H451" s="73" t="s">
        <v>329</v>
      </c>
      <c r="I451" s="73" t="s">
        <v>10</v>
      </c>
      <c r="J451" s="70">
        <v>113216</v>
      </c>
      <c r="K451" s="73" t="s">
        <v>1059</v>
      </c>
      <c r="L451" s="73" t="s">
        <v>1035</v>
      </c>
      <c r="M451" s="73" t="s">
        <v>1497</v>
      </c>
      <c r="N451" s="70">
        <v>6417</v>
      </c>
      <c r="P451" s="75" t="s">
        <v>1124</v>
      </c>
    </row>
    <row r="452" spans="1:16" s="70" customFormat="1">
      <c r="A452" s="70">
        <v>22000551</v>
      </c>
      <c r="B452" s="73" t="s">
        <v>144</v>
      </c>
      <c r="C452" s="73" t="s">
        <v>145</v>
      </c>
      <c r="D452" s="86">
        <v>346.06</v>
      </c>
      <c r="E452" s="73" t="s">
        <v>1491</v>
      </c>
      <c r="F452" s="74">
        <v>44740</v>
      </c>
      <c r="G452" s="73" t="s">
        <v>328</v>
      </c>
      <c r="H452" s="73" t="s">
        <v>329</v>
      </c>
      <c r="I452" s="73" t="s">
        <v>10</v>
      </c>
      <c r="J452" s="70">
        <v>113216</v>
      </c>
      <c r="K452" s="73" t="s">
        <v>1059</v>
      </c>
      <c r="L452" s="73" t="s">
        <v>1035</v>
      </c>
      <c r="M452" s="73" t="s">
        <v>1497</v>
      </c>
      <c r="N452" s="70">
        <v>6417</v>
      </c>
      <c r="P452" s="75" t="s">
        <v>1125</v>
      </c>
    </row>
    <row r="453" spans="1:16" s="70" customFormat="1">
      <c r="A453" s="70">
        <v>22000552</v>
      </c>
      <c r="B453" s="73" t="s">
        <v>144</v>
      </c>
      <c r="C453" s="73" t="s">
        <v>145</v>
      </c>
      <c r="D453" s="86">
        <v>1978.8</v>
      </c>
      <c r="E453" s="73" t="s">
        <v>1491</v>
      </c>
      <c r="F453" s="74">
        <v>44740</v>
      </c>
      <c r="G453" s="73" t="s">
        <v>328</v>
      </c>
      <c r="H453" s="73" t="s">
        <v>329</v>
      </c>
      <c r="I453" s="73" t="s">
        <v>10</v>
      </c>
      <c r="J453" s="70">
        <v>113216</v>
      </c>
      <c r="K453" s="73" t="s">
        <v>1034</v>
      </c>
      <c r="L453" s="73" t="s">
        <v>1035</v>
      </c>
      <c r="M453" s="73" t="s">
        <v>1497</v>
      </c>
      <c r="N453" s="70">
        <v>6417</v>
      </c>
      <c r="P453" s="75" t="s">
        <v>1126</v>
      </c>
    </row>
    <row r="454" spans="1:16" s="70" customFormat="1">
      <c r="A454" s="70">
        <v>22000559</v>
      </c>
      <c r="B454" s="73" t="s">
        <v>144</v>
      </c>
      <c r="C454" s="73" t="s">
        <v>145</v>
      </c>
      <c r="D454" s="86">
        <v>2193.75</v>
      </c>
      <c r="E454" s="73" t="s">
        <v>1491</v>
      </c>
      <c r="F454" s="74">
        <v>44740</v>
      </c>
      <c r="G454" s="73" t="s">
        <v>328</v>
      </c>
      <c r="H454" s="73" t="s">
        <v>329</v>
      </c>
      <c r="I454" s="73" t="s">
        <v>10</v>
      </c>
      <c r="J454" s="70">
        <v>113216</v>
      </c>
      <c r="K454" s="73" t="s">
        <v>1059</v>
      </c>
      <c r="L454" s="73" t="s">
        <v>1035</v>
      </c>
      <c r="M454" s="73" t="s">
        <v>1497</v>
      </c>
      <c r="N454" s="70">
        <v>6417</v>
      </c>
      <c r="P454" s="75" t="s">
        <v>1127</v>
      </c>
    </row>
    <row r="455" spans="1:16" s="70" customFormat="1">
      <c r="A455" s="70">
        <v>22000562</v>
      </c>
      <c r="B455" s="73" t="s">
        <v>144</v>
      </c>
      <c r="C455" s="73" t="s">
        <v>145</v>
      </c>
      <c r="D455" s="86">
        <v>98586.14</v>
      </c>
      <c r="E455" s="73" t="s">
        <v>1491</v>
      </c>
      <c r="F455" s="74">
        <v>44740</v>
      </c>
      <c r="G455" s="73" t="s">
        <v>328</v>
      </c>
      <c r="H455" s="73" t="s">
        <v>329</v>
      </c>
      <c r="I455" s="73" t="s">
        <v>10</v>
      </c>
      <c r="J455" s="70">
        <v>113216</v>
      </c>
      <c r="K455" s="73" t="s">
        <v>1090</v>
      </c>
      <c r="L455" s="73" t="s">
        <v>1035</v>
      </c>
      <c r="M455" s="73" t="s">
        <v>1497</v>
      </c>
      <c r="N455" s="70">
        <v>6417</v>
      </c>
      <c r="P455" s="75" t="s">
        <v>1128</v>
      </c>
    </row>
    <row r="456" spans="1:16" s="70" customFormat="1">
      <c r="A456" s="70">
        <v>22000494</v>
      </c>
      <c r="B456" s="73" t="s">
        <v>144</v>
      </c>
      <c r="C456" s="73" t="s">
        <v>145</v>
      </c>
      <c r="D456" s="86">
        <v>411.28</v>
      </c>
      <c r="E456" s="73" t="s">
        <v>1491</v>
      </c>
      <c r="F456" s="74">
        <v>44741</v>
      </c>
      <c r="G456" s="73" t="s">
        <v>328</v>
      </c>
      <c r="H456" s="73" t="s">
        <v>329</v>
      </c>
      <c r="I456" s="73" t="s">
        <v>10</v>
      </c>
      <c r="J456" s="70">
        <v>113216</v>
      </c>
      <c r="K456" s="73" t="s">
        <v>1034</v>
      </c>
      <c r="L456" s="73" t="s">
        <v>1035</v>
      </c>
      <c r="M456" s="73" t="s">
        <v>1497</v>
      </c>
      <c r="N456" s="70">
        <v>6417</v>
      </c>
      <c r="P456" s="75" t="s">
        <v>1129</v>
      </c>
    </row>
    <row r="457" spans="1:16" s="70" customFormat="1">
      <c r="A457" s="70">
        <v>22000497</v>
      </c>
      <c r="B457" s="73" t="s">
        <v>144</v>
      </c>
      <c r="C457" s="73" t="s">
        <v>145</v>
      </c>
      <c r="D457" s="86">
        <v>675.31</v>
      </c>
      <c r="E457" s="73" t="s">
        <v>1491</v>
      </c>
      <c r="F457" s="74">
        <v>44741</v>
      </c>
      <c r="G457" s="73" t="s">
        <v>328</v>
      </c>
      <c r="H457" s="73" t="s">
        <v>329</v>
      </c>
      <c r="I457" s="73" t="s">
        <v>10</v>
      </c>
      <c r="J457" s="70">
        <v>113216</v>
      </c>
      <c r="K457" s="73" t="s">
        <v>1034</v>
      </c>
      <c r="L457" s="73" t="s">
        <v>1035</v>
      </c>
      <c r="M457" s="73" t="s">
        <v>1497</v>
      </c>
      <c r="N457" s="70">
        <v>6417</v>
      </c>
      <c r="P457" s="75" t="s">
        <v>1130</v>
      </c>
    </row>
    <row r="458" spans="1:16" s="70" customFormat="1">
      <c r="A458" s="70">
        <v>22000498</v>
      </c>
      <c r="B458" s="73" t="s">
        <v>144</v>
      </c>
      <c r="C458" s="73" t="s">
        <v>145</v>
      </c>
      <c r="D458" s="86">
        <v>4620.87</v>
      </c>
      <c r="E458" s="73" t="s">
        <v>1491</v>
      </c>
      <c r="F458" s="74">
        <v>44741</v>
      </c>
      <c r="G458" s="73" t="s">
        <v>328</v>
      </c>
      <c r="H458" s="73" t="s">
        <v>329</v>
      </c>
      <c r="I458" s="73" t="s">
        <v>10</v>
      </c>
      <c r="J458" s="70">
        <v>113216</v>
      </c>
      <c r="K458" s="73" t="s">
        <v>1034</v>
      </c>
      <c r="L458" s="73" t="s">
        <v>1035</v>
      </c>
      <c r="M458" s="73" t="s">
        <v>1497</v>
      </c>
      <c r="N458" s="70">
        <v>6417</v>
      </c>
      <c r="P458" s="75" t="s">
        <v>1131</v>
      </c>
    </row>
    <row r="459" spans="1:16" s="70" customFormat="1">
      <c r="A459" s="70">
        <v>22000499</v>
      </c>
      <c r="B459" s="73" t="s">
        <v>144</v>
      </c>
      <c r="C459" s="73" t="s">
        <v>145</v>
      </c>
      <c r="D459" s="86">
        <v>1683.92</v>
      </c>
      <c r="E459" s="73" t="s">
        <v>1491</v>
      </c>
      <c r="F459" s="74">
        <v>44741</v>
      </c>
      <c r="G459" s="73" t="s">
        <v>328</v>
      </c>
      <c r="H459" s="73" t="s">
        <v>329</v>
      </c>
      <c r="I459" s="73" t="s">
        <v>10</v>
      </c>
      <c r="J459" s="70">
        <v>113216</v>
      </c>
      <c r="K459" s="73" t="s">
        <v>1034</v>
      </c>
      <c r="L459" s="73" t="s">
        <v>1035</v>
      </c>
      <c r="M459" s="73" t="s">
        <v>1497</v>
      </c>
      <c r="N459" s="70">
        <v>6417</v>
      </c>
      <c r="P459" s="75" t="s">
        <v>1132</v>
      </c>
    </row>
    <row r="460" spans="1:16" s="70" customFormat="1">
      <c r="A460" s="70">
        <v>22000500</v>
      </c>
      <c r="B460" s="73" t="s">
        <v>144</v>
      </c>
      <c r="C460" s="73" t="s">
        <v>145</v>
      </c>
      <c r="D460" s="86">
        <v>5361.38</v>
      </c>
      <c r="E460" s="73" t="s">
        <v>1491</v>
      </c>
      <c r="F460" s="74">
        <v>44741</v>
      </c>
      <c r="G460" s="73" t="s">
        <v>328</v>
      </c>
      <c r="H460" s="73" t="s">
        <v>329</v>
      </c>
      <c r="I460" s="73" t="s">
        <v>10</v>
      </c>
      <c r="J460" s="70">
        <v>113216</v>
      </c>
      <c r="K460" s="73" t="s">
        <v>1034</v>
      </c>
      <c r="L460" s="73" t="s">
        <v>1035</v>
      </c>
      <c r="M460" s="73" t="s">
        <v>1497</v>
      </c>
      <c r="N460" s="70">
        <v>6417</v>
      </c>
      <c r="P460" s="75" t="s">
        <v>1133</v>
      </c>
    </row>
    <row r="461" spans="1:16" s="70" customFormat="1">
      <c r="A461" s="70">
        <v>22000501</v>
      </c>
      <c r="B461" s="73" t="s">
        <v>144</v>
      </c>
      <c r="C461" s="73" t="s">
        <v>145</v>
      </c>
      <c r="D461" s="86">
        <v>6460.41</v>
      </c>
      <c r="E461" s="73" t="s">
        <v>1491</v>
      </c>
      <c r="F461" s="74">
        <v>44741</v>
      </c>
      <c r="G461" s="73" t="s">
        <v>328</v>
      </c>
      <c r="H461" s="73" t="s">
        <v>329</v>
      </c>
      <c r="I461" s="73" t="s">
        <v>10</v>
      </c>
      <c r="J461" s="70">
        <v>113216</v>
      </c>
      <c r="K461" s="73" t="s">
        <v>1034</v>
      </c>
      <c r="L461" s="73" t="s">
        <v>1035</v>
      </c>
      <c r="M461" s="73" t="s">
        <v>1497</v>
      </c>
      <c r="N461" s="70">
        <v>6417</v>
      </c>
      <c r="P461" s="75" t="s">
        <v>1134</v>
      </c>
    </row>
    <row r="462" spans="1:16" s="70" customFormat="1">
      <c r="A462" s="70">
        <v>22000508</v>
      </c>
      <c r="B462" s="73" t="s">
        <v>144</v>
      </c>
      <c r="C462" s="73" t="s">
        <v>145</v>
      </c>
      <c r="D462" s="86">
        <v>949.82</v>
      </c>
      <c r="E462" s="73" t="s">
        <v>1491</v>
      </c>
      <c r="F462" s="74">
        <v>44741</v>
      </c>
      <c r="G462" s="73" t="s">
        <v>328</v>
      </c>
      <c r="H462" s="73" t="s">
        <v>329</v>
      </c>
      <c r="I462" s="73" t="s">
        <v>10</v>
      </c>
      <c r="J462" s="70">
        <v>113216</v>
      </c>
      <c r="K462" s="73" t="s">
        <v>1034</v>
      </c>
      <c r="L462" s="73" t="s">
        <v>1035</v>
      </c>
      <c r="M462" s="73" t="s">
        <v>1497</v>
      </c>
      <c r="N462" s="70">
        <v>6417</v>
      </c>
      <c r="P462" s="75" t="s">
        <v>1135</v>
      </c>
    </row>
    <row r="463" spans="1:16" s="70" customFormat="1">
      <c r="A463" s="70">
        <v>22000509</v>
      </c>
      <c r="B463" s="73" t="s">
        <v>144</v>
      </c>
      <c r="C463" s="73" t="s">
        <v>145</v>
      </c>
      <c r="D463" s="86">
        <v>3007.78</v>
      </c>
      <c r="E463" s="73" t="s">
        <v>1491</v>
      </c>
      <c r="F463" s="74">
        <v>44741</v>
      </c>
      <c r="G463" s="73" t="s">
        <v>328</v>
      </c>
      <c r="H463" s="73" t="s">
        <v>329</v>
      </c>
      <c r="I463" s="73" t="s">
        <v>10</v>
      </c>
      <c r="J463" s="70">
        <v>113216</v>
      </c>
      <c r="K463" s="73" t="s">
        <v>1034</v>
      </c>
      <c r="L463" s="73" t="s">
        <v>1035</v>
      </c>
      <c r="M463" s="73" t="s">
        <v>1497</v>
      </c>
      <c r="N463" s="70">
        <v>6417</v>
      </c>
      <c r="P463" s="75" t="s">
        <v>1136</v>
      </c>
    </row>
    <row r="464" spans="1:16" s="70" customFormat="1">
      <c r="A464" s="70">
        <v>22000510</v>
      </c>
      <c r="B464" s="73" t="s">
        <v>144</v>
      </c>
      <c r="C464" s="73" t="s">
        <v>145</v>
      </c>
      <c r="D464" s="86">
        <v>593.64</v>
      </c>
      <c r="E464" s="73" t="s">
        <v>1491</v>
      </c>
      <c r="F464" s="74">
        <v>44741</v>
      </c>
      <c r="G464" s="73" t="s">
        <v>328</v>
      </c>
      <c r="H464" s="73" t="s">
        <v>329</v>
      </c>
      <c r="I464" s="73" t="s">
        <v>10</v>
      </c>
      <c r="J464" s="70">
        <v>113216</v>
      </c>
      <c r="K464" s="73" t="s">
        <v>1034</v>
      </c>
      <c r="L464" s="73" t="s">
        <v>1035</v>
      </c>
      <c r="M464" s="73" t="s">
        <v>1497</v>
      </c>
      <c r="N464" s="70">
        <v>6417</v>
      </c>
      <c r="P464" s="75" t="s">
        <v>1137</v>
      </c>
    </row>
    <row r="465" spans="1:16" s="70" customFormat="1">
      <c r="A465" s="70">
        <v>22000511</v>
      </c>
      <c r="B465" s="73" t="s">
        <v>144</v>
      </c>
      <c r="C465" s="73" t="s">
        <v>145</v>
      </c>
      <c r="D465" s="86">
        <v>692.58</v>
      </c>
      <c r="E465" s="73" t="s">
        <v>1491</v>
      </c>
      <c r="F465" s="74">
        <v>44741</v>
      </c>
      <c r="G465" s="73" t="s">
        <v>328</v>
      </c>
      <c r="H465" s="73" t="s">
        <v>329</v>
      </c>
      <c r="I465" s="73" t="s">
        <v>10</v>
      </c>
      <c r="J465" s="70">
        <v>113216</v>
      </c>
      <c r="K465" s="73" t="s">
        <v>1034</v>
      </c>
      <c r="L465" s="73" t="s">
        <v>1035</v>
      </c>
      <c r="M465" s="73" t="s">
        <v>1497</v>
      </c>
      <c r="N465" s="70">
        <v>6417</v>
      </c>
      <c r="P465" s="75" t="s">
        <v>1138</v>
      </c>
    </row>
    <row r="466" spans="1:16" s="70" customFormat="1">
      <c r="A466" s="70">
        <v>22000512</v>
      </c>
      <c r="B466" s="73" t="s">
        <v>144</v>
      </c>
      <c r="C466" s="73" t="s">
        <v>145</v>
      </c>
      <c r="D466" s="86">
        <v>3156.77</v>
      </c>
      <c r="E466" s="73" t="s">
        <v>1491</v>
      </c>
      <c r="F466" s="74">
        <v>44741</v>
      </c>
      <c r="G466" s="73" t="s">
        <v>328</v>
      </c>
      <c r="H466" s="73" t="s">
        <v>329</v>
      </c>
      <c r="I466" s="73" t="s">
        <v>10</v>
      </c>
      <c r="J466" s="70">
        <v>113216</v>
      </c>
      <c r="K466" s="73" t="s">
        <v>1034</v>
      </c>
      <c r="L466" s="73" t="s">
        <v>1035</v>
      </c>
      <c r="M466" s="73" t="s">
        <v>1497</v>
      </c>
      <c r="N466" s="70">
        <v>6417</v>
      </c>
      <c r="P466" s="75" t="s">
        <v>1139</v>
      </c>
    </row>
    <row r="467" spans="1:16" s="70" customFormat="1">
      <c r="A467" s="70">
        <v>22000513</v>
      </c>
      <c r="B467" s="73" t="s">
        <v>144</v>
      </c>
      <c r="C467" s="73" t="s">
        <v>145</v>
      </c>
      <c r="D467" s="86">
        <v>704.8</v>
      </c>
      <c r="E467" s="73" t="s">
        <v>1491</v>
      </c>
      <c r="F467" s="74">
        <v>44741</v>
      </c>
      <c r="G467" s="73" t="s">
        <v>328</v>
      </c>
      <c r="H467" s="73" t="s">
        <v>329</v>
      </c>
      <c r="I467" s="73" t="s">
        <v>10</v>
      </c>
      <c r="J467" s="70">
        <v>113216</v>
      </c>
      <c r="K467" s="73" t="s">
        <v>1034</v>
      </c>
      <c r="L467" s="73" t="s">
        <v>1035</v>
      </c>
      <c r="M467" s="73" t="s">
        <v>1497</v>
      </c>
      <c r="N467" s="70">
        <v>6417</v>
      </c>
      <c r="P467" s="75" t="s">
        <v>1140</v>
      </c>
    </row>
    <row r="468" spans="1:16" s="70" customFormat="1">
      <c r="A468" s="70">
        <v>22000516</v>
      </c>
      <c r="B468" s="73" t="s">
        <v>144</v>
      </c>
      <c r="C468" s="73" t="s">
        <v>145</v>
      </c>
      <c r="D468" s="86">
        <v>522.4</v>
      </c>
      <c r="E468" s="73" t="s">
        <v>1491</v>
      </c>
      <c r="F468" s="74">
        <v>44741</v>
      </c>
      <c r="G468" s="73" t="s">
        <v>328</v>
      </c>
      <c r="H468" s="73" t="s">
        <v>329</v>
      </c>
      <c r="I468" s="73" t="s">
        <v>10</v>
      </c>
      <c r="J468" s="70">
        <v>113216</v>
      </c>
      <c r="K468" s="73" t="s">
        <v>1059</v>
      </c>
      <c r="L468" s="73" t="s">
        <v>1035</v>
      </c>
      <c r="M468" s="73" t="s">
        <v>1497</v>
      </c>
      <c r="N468" s="70">
        <v>6417</v>
      </c>
      <c r="P468" s="75" t="s">
        <v>1141</v>
      </c>
    </row>
    <row r="469" spans="1:16" s="70" customFormat="1">
      <c r="A469" s="70">
        <v>22000518</v>
      </c>
      <c r="B469" s="73" t="s">
        <v>144</v>
      </c>
      <c r="C469" s="73" t="s">
        <v>145</v>
      </c>
      <c r="D469" s="86">
        <v>23953.14</v>
      </c>
      <c r="E469" s="73" t="s">
        <v>1491</v>
      </c>
      <c r="F469" s="74">
        <v>44741</v>
      </c>
      <c r="G469" s="73" t="s">
        <v>328</v>
      </c>
      <c r="H469" s="73" t="s">
        <v>329</v>
      </c>
      <c r="I469" s="73" t="s">
        <v>10</v>
      </c>
      <c r="J469" s="70">
        <v>113216</v>
      </c>
      <c r="K469" s="73" t="s">
        <v>1101</v>
      </c>
      <c r="L469" s="73" t="s">
        <v>1035</v>
      </c>
      <c r="M469" s="73" t="s">
        <v>1497</v>
      </c>
      <c r="N469" s="70">
        <v>6417</v>
      </c>
      <c r="P469" s="75" t="s">
        <v>1142</v>
      </c>
    </row>
    <row r="470" spans="1:16" s="70" customFormat="1">
      <c r="A470" s="70">
        <v>22000519</v>
      </c>
      <c r="B470" s="73" t="s">
        <v>144</v>
      </c>
      <c r="C470" s="73" t="s">
        <v>145</v>
      </c>
      <c r="D470" s="86">
        <v>24745.07</v>
      </c>
      <c r="E470" s="73" t="s">
        <v>1491</v>
      </c>
      <c r="F470" s="74">
        <v>44741</v>
      </c>
      <c r="G470" s="73" t="s">
        <v>328</v>
      </c>
      <c r="H470" s="73" t="s">
        <v>329</v>
      </c>
      <c r="I470" s="73" t="s">
        <v>10</v>
      </c>
      <c r="J470" s="70">
        <v>113216</v>
      </c>
      <c r="K470" s="73" t="s">
        <v>1101</v>
      </c>
      <c r="L470" s="73" t="s">
        <v>1035</v>
      </c>
      <c r="M470" s="73" t="s">
        <v>1497</v>
      </c>
      <c r="N470" s="70">
        <v>6417</v>
      </c>
      <c r="P470" s="75" t="s">
        <v>1143</v>
      </c>
    </row>
    <row r="471" spans="1:16" s="70" customFormat="1">
      <c r="A471" s="70">
        <v>22000520</v>
      </c>
      <c r="B471" s="73" t="s">
        <v>144</v>
      </c>
      <c r="C471" s="73" t="s">
        <v>145</v>
      </c>
      <c r="D471" s="86">
        <v>24773.119999999999</v>
      </c>
      <c r="E471" s="73" t="s">
        <v>1491</v>
      </c>
      <c r="F471" s="74">
        <v>44741</v>
      </c>
      <c r="G471" s="73" t="s">
        <v>328</v>
      </c>
      <c r="H471" s="73" t="s">
        <v>329</v>
      </c>
      <c r="I471" s="73" t="s">
        <v>10</v>
      </c>
      <c r="J471" s="70">
        <v>113216</v>
      </c>
      <c r="K471" s="73" t="s">
        <v>1101</v>
      </c>
      <c r="L471" s="73" t="s">
        <v>1035</v>
      </c>
      <c r="M471" s="73" t="s">
        <v>1497</v>
      </c>
      <c r="N471" s="70">
        <v>6417</v>
      </c>
      <c r="P471" s="75" t="s">
        <v>1144</v>
      </c>
    </row>
    <row r="472" spans="1:16" s="70" customFormat="1">
      <c r="A472" s="70">
        <v>22000521</v>
      </c>
      <c r="B472" s="73" t="s">
        <v>144</v>
      </c>
      <c r="C472" s="73" t="s">
        <v>145</v>
      </c>
      <c r="D472" s="86">
        <v>32970.82</v>
      </c>
      <c r="E472" s="73" t="s">
        <v>1491</v>
      </c>
      <c r="F472" s="74">
        <v>44741</v>
      </c>
      <c r="G472" s="73" t="s">
        <v>328</v>
      </c>
      <c r="H472" s="73" t="s">
        <v>329</v>
      </c>
      <c r="I472" s="73" t="s">
        <v>10</v>
      </c>
      <c r="J472" s="70">
        <v>113216</v>
      </c>
      <c r="K472" s="73" t="s">
        <v>1101</v>
      </c>
      <c r="L472" s="73" t="s">
        <v>1035</v>
      </c>
      <c r="M472" s="73" t="s">
        <v>1497</v>
      </c>
      <c r="N472" s="70">
        <v>6417</v>
      </c>
      <c r="P472" s="75" t="s">
        <v>1145</v>
      </c>
    </row>
    <row r="473" spans="1:16" s="70" customFormat="1">
      <c r="A473" s="70">
        <v>22000522</v>
      </c>
      <c r="B473" s="73" t="s">
        <v>144</v>
      </c>
      <c r="C473" s="73" t="s">
        <v>145</v>
      </c>
      <c r="D473" s="86">
        <v>148296.47</v>
      </c>
      <c r="E473" s="73" t="s">
        <v>1491</v>
      </c>
      <c r="F473" s="74">
        <v>44741</v>
      </c>
      <c r="G473" s="73" t="s">
        <v>328</v>
      </c>
      <c r="H473" s="73" t="s">
        <v>329</v>
      </c>
      <c r="I473" s="73" t="s">
        <v>10</v>
      </c>
      <c r="J473" s="70">
        <v>113216</v>
      </c>
      <c r="K473" s="73" t="s">
        <v>1101</v>
      </c>
      <c r="L473" s="73" t="s">
        <v>1035</v>
      </c>
      <c r="M473" s="73" t="s">
        <v>1497</v>
      </c>
      <c r="N473" s="70">
        <v>6417</v>
      </c>
      <c r="P473" s="75" t="s">
        <v>1146</v>
      </c>
    </row>
    <row r="474" spans="1:16" s="70" customFormat="1">
      <c r="A474" s="70">
        <v>22000535</v>
      </c>
      <c r="B474" s="73" t="s">
        <v>144</v>
      </c>
      <c r="C474" s="73" t="s">
        <v>145</v>
      </c>
      <c r="D474" s="86">
        <v>156649.78</v>
      </c>
      <c r="E474" s="73" t="s">
        <v>1491</v>
      </c>
      <c r="F474" s="74">
        <v>44741</v>
      </c>
      <c r="G474" s="73" t="s">
        <v>328</v>
      </c>
      <c r="H474" s="73" t="s">
        <v>329</v>
      </c>
      <c r="I474" s="73" t="s">
        <v>10</v>
      </c>
      <c r="J474" s="70">
        <v>113216</v>
      </c>
      <c r="K474" s="73" t="s">
        <v>1090</v>
      </c>
      <c r="L474" s="73" t="s">
        <v>1035</v>
      </c>
      <c r="M474" s="73" t="s">
        <v>1497</v>
      </c>
      <c r="N474" s="70">
        <v>6417</v>
      </c>
      <c r="P474" s="75" t="s">
        <v>1147</v>
      </c>
    </row>
    <row r="475" spans="1:16" s="70" customFormat="1">
      <c r="A475" s="70">
        <v>22000536</v>
      </c>
      <c r="B475" s="73" t="s">
        <v>144</v>
      </c>
      <c r="C475" s="73" t="s">
        <v>145</v>
      </c>
      <c r="D475" s="86">
        <v>7766.41</v>
      </c>
      <c r="E475" s="73" t="s">
        <v>1491</v>
      </c>
      <c r="F475" s="74">
        <v>44741</v>
      </c>
      <c r="G475" s="73" t="s">
        <v>328</v>
      </c>
      <c r="H475" s="73" t="s">
        <v>329</v>
      </c>
      <c r="I475" s="73" t="s">
        <v>10</v>
      </c>
      <c r="J475" s="70">
        <v>113216</v>
      </c>
      <c r="K475" s="73" t="s">
        <v>1090</v>
      </c>
      <c r="L475" s="73" t="s">
        <v>1035</v>
      </c>
      <c r="M475" s="73" t="s">
        <v>1497</v>
      </c>
      <c r="N475" s="70">
        <v>6417</v>
      </c>
      <c r="P475" s="75" t="s">
        <v>1148</v>
      </c>
    </row>
    <row r="476" spans="1:16" s="70" customFormat="1">
      <c r="A476" s="70">
        <v>22000537</v>
      </c>
      <c r="B476" s="73" t="s">
        <v>144</v>
      </c>
      <c r="C476" s="73" t="s">
        <v>145</v>
      </c>
      <c r="D476" s="86">
        <v>61037.35</v>
      </c>
      <c r="E476" s="73" t="s">
        <v>1491</v>
      </c>
      <c r="F476" s="74">
        <v>44741</v>
      </c>
      <c r="G476" s="73" t="s">
        <v>328</v>
      </c>
      <c r="H476" s="73" t="s">
        <v>329</v>
      </c>
      <c r="I476" s="73" t="s">
        <v>10</v>
      </c>
      <c r="J476" s="70">
        <v>113216</v>
      </c>
      <c r="K476" s="73" t="s">
        <v>1090</v>
      </c>
      <c r="L476" s="73" t="s">
        <v>1035</v>
      </c>
      <c r="M476" s="73" t="s">
        <v>1497</v>
      </c>
      <c r="N476" s="70">
        <v>6417</v>
      </c>
      <c r="P476" s="75" t="s">
        <v>1149</v>
      </c>
    </row>
    <row r="477" spans="1:16" s="70" customFormat="1">
      <c r="A477" s="70">
        <v>22000538</v>
      </c>
      <c r="B477" s="73" t="s">
        <v>144</v>
      </c>
      <c r="C477" s="73" t="s">
        <v>145</v>
      </c>
      <c r="D477" s="86">
        <v>9596.99</v>
      </c>
      <c r="E477" s="73" t="s">
        <v>1491</v>
      </c>
      <c r="F477" s="74">
        <v>44741</v>
      </c>
      <c r="G477" s="73" t="s">
        <v>328</v>
      </c>
      <c r="H477" s="73" t="s">
        <v>329</v>
      </c>
      <c r="I477" s="73" t="s">
        <v>10</v>
      </c>
      <c r="J477" s="70">
        <v>113216</v>
      </c>
      <c r="K477" s="73" t="s">
        <v>1090</v>
      </c>
      <c r="L477" s="73" t="s">
        <v>1035</v>
      </c>
      <c r="M477" s="73" t="s">
        <v>1497</v>
      </c>
      <c r="N477" s="70">
        <v>6417</v>
      </c>
      <c r="P477" s="75" t="s">
        <v>1150</v>
      </c>
    </row>
    <row r="478" spans="1:16" s="70" customFormat="1">
      <c r="A478" s="70">
        <v>22000539</v>
      </c>
      <c r="B478" s="73" t="s">
        <v>144</v>
      </c>
      <c r="C478" s="73" t="s">
        <v>145</v>
      </c>
      <c r="D478" s="86">
        <v>6661.96</v>
      </c>
      <c r="E478" s="73" t="s">
        <v>1491</v>
      </c>
      <c r="F478" s="74">
        <v>44741</v>
      </c>
      <c r="G478" s="73" t="s">
        <v>328</v>
      </c>
      <c r="H478" s="73" t="s">
        <v>329</v>
      </c>
      <c r="I478" s="73" t="s">
        <v>10</v>
      </c>
      <c r="J478" s="70">
        <v>113216</v>
      </c>
      <c r="K478" s="73" t="s">
        <v>1090</v>
      </c>
      <c r="L478" s="73" t="s">
        <v>1035</v>
      </c>
      <c r="M478" s="73" t="s">
        <v>1497</v>
      </c>
      <c r="N478" s="70">
        <v>6417</v>
      </c>
      <c r="P478" s="75" t="s">
        <v>1151</v>
      </c>
    </row>
    <row r="479" spans="1:16" s="70" customFormat="1">
      <c r="A479" s="70">
        <v>22000541</v>
      </c>
      <c r="B479" s="73" t="s">
        <v>144</v>
      </c>
      <c r="C479" s="73" t="s">
        <v>145</v>
      </c>
      <c r="D479" s="86">
        <v>692.58</v>
      </c>
      <c r="E479" s="73" t="s">
        <v>1491</v>
      </c>
      <c r="F479" s="74">
        <v>44741</v>
      </c>
      <c r="G479" s="73" t="s">
        <v>328</v>
      </c>
      <c r="H479" s="73" t="s">
        <v>329</v>
      </c>
      <c r="I479" s="73" t="s">
        <v>10</v>
      </c>
      <c r="J479" s="70">
        <v>113216</v>
      </c>
      <c r="K479" s="73" t="s">
        <v>1034</v>
      </c>
      <c r="L479" s="73" t="s">
        <v>1035</v>
      </c>
      <c r="M479" s="73" t="s">
        <v>1497</v>
      </c>
      <c r="N479" s="70">
        <v>6417</v>
      </c>
      <c r="P479" s="75" t="s">
        <v>1152</v>
      </c>
    </row>
    <row r="480" spans="1:16" s="70" customFormat="1">
      <c r="A480" s="70">
        <v>22000542</v>
      </c>
      <c r="B480" s="73" t="s">
        <v>144</v>
      </c>
      <c r="C480" s="73" t="s">
        <v>145</v>
      </c>
      <c r="D480" s="86">
        <v>2754.8</v>
      </c>
      <c r="E480" s="73" t="s">
        <v>1491</v>
      </c>
      <c r="F480" s="74">
        <v>44741</v>
      </c>
      <c r="G480" s="73" t="s">
        <v>328</v>
      </c>
      <c r="H480" s="73" t="s">
        <v>329</v>
      </c>
      <c r="I480" s="73" t="s">
        <v>10</v>
      </c>
      <c r="J480" s="70">
        <v>113216</v>
      </c>
      <c r="K480" s="73" t="s">
        <v>1034</v>
      </c>
      <c r="L480" s="73" t="s">
        <v>1035</v>
      </c>
      <c r="M480" s="73" t="s">
        <v>1497</v>
      </c>
      <c r="N480" s="70">
        <v>6417</v>
      </c>
      <c r="P480" s="75" t="s">
        <v>1153</v>
      </c>
    </row>
    <row r="481" spans="1:16" s="70" customFormat="1">
      <c r="A481" s="70">
        <v>22000544</v>
      </c>
      <c r="B481" s="73" t="s">
        <v>144</v>
      </c>
      <c r="C481" s="73" t="s">
        <v>145</v>
      </c>
      <c r="D481" s="86">
        <v>4986.58</v>
      </c>
      <c r="E481" s="73" t="s">
        <v>1491</v>
      </c>
      <c r="F481" s="74">
        <v>44741</v>
      </c>
      <c r="G481" s="73" t="s">
        <v>328</v>
      </c>
      <c r="H481" s="73" t="s">
        <v>329</v>
      </c>
      <c r="I481" s="73" t="s">
        <v>10</v>
      </c>
      <c r="J481" s="70">
        <v>113216</v>
      </c>
      <c r="K481" s="73" t="s">
        <v>1034</v>
      </c>
      <c r="L481" s="73" t="s">
        <v>1035</v>
      </c>
      <c r="M481" s="73" t="s">
        <v>1497</v>
      </c>
      <c r="N481" s="70">
        <v>6417</v>
      </c>
      <c r="P481" s="75" t="s">
        <v>1154</v>
      </c>
    </row>
    <row r="482" spans="1:16" s="70" customFormat="1">
      <c r="A482" s="70">
        <v>22000553</v>
      </c>
      <c r="B482" s="73" t="s">
        <v>144</v>
      </c>
      <c r="C482" s="73" t="s">
        <v>145</v>
      </c>
      <c r="D482" s="86">
        <v>3589.78</v>
      </c>
      <c r="E482" s="73" t="s">
        <v>1491</v>
      </c>
      <c r="F482" s="74">
        <v>44741</v>
      </c>
      <c r="G482" s="73" t="s">
        <v>328</v>
      </c>
      <c r="H482" s="73" t="s">
        <v>329</v>
      </c>
      <c r="I482" s="73" t="s">
        <v>10</v>
      </c>
      <c r="J482" s="70">
        <v>113216</v>
      </c>
      <c r="K482" s="73" t="s">
        <v>1034</v>
      </c>
      <c r="L482" s="73" t="s">
        <v>1035</v>
      </c>
      <c r="M482" s="73" t="s">
        <v>1497</v>
      </c>
      <c r="N482" s="70">
        <v>6417</v>
      </c>
      <c r="P482" s="75" t="s">
        <v>1155</v>
      </c>
    </row>
    <row r="483" spans="1:16" s="70" customFormat="1">
      <c r="A483" s="70">
        <v>22000555</v>
      </c>
      <c r="B483" s="73" t="s">
        <v>144</v>
      </c>
      <c r="C483" s="73" t="s">
        <v>145</v>
      </c>
      <c r="D483" s="86">
        <v>626.92999999999995</v>
      </c>
      <c r="E483" s="73" t="s">
        <v>1491</v>
      </c>
      <c r="F483" s="74">
        <v>44741</v>
      </c>
      <c r="G483" s="73" t="s">
        <v>328</v>
      </c>
      <c r="H483" s="73" t="s">
        <v>329</v>
      </c>
      <c r="I483" s="73" t="s">
        <v>10</v>
      </c>
      <c r="J483" s="70">
        <v>113216</v>
      </c>
      <c r="K483" s="73" t="s">
        <v>1059</v>
      </c>
      <c r="L483" s="73" t="s">
        <v>1035</v>
      </c>
      <c r="M483" s="73" t="s">
        <v>1497</v>
      </c>
      <c r="N483" s="70">
        <v>6417</v>
      </c>
      <c r="P483" s="75" t="s">
        <v>1156</v>
      </c>
    </row>
    <row r="484" spans="1:16" s="70" customFormat="1">
      <c r="A484" s="70">
        <v>22000556</v>
      </c>
      <c r="B484" s="73" t="s">
        <v>144</v>
      </c>
      <c r="C484" s="73" t="s">
        <v>145</v>
      </c>
      <c r="D484" s="86">
        <v>2137.1</v>
      </c>
      <c r="E484" s="73" t="s">
        <v>1491</v>
      </c>
      <c r="F484" s="74">
        <v>44741</v>
      </c>
      <c r="G484" s="73" t="s">
        <v>328</v>
      </c>
      <c r="H484" s="73" t="s">
        <v>329</v>
      </c>
      <c r="I484" s="73" t="s">
        <v>10</v>
      </c>
      <c r="J484" s="70">
        <v>113216</v>
      </c>
      <c r="K484" s="73" t="s">
        <v>1059</v>
      </c>
      <c r="L484" s="73" t="s">
        <v>1035</v>
      </c>
      <c r="M484" s="73" t="s">
        <v>1497</v>
      </c>
      <c r="N484" s="70">
        <v>6417</v>
      </c>
      <c r="P484" s="75" t="s">
        <v>1157</v>
      </c>
    </row>
    <row r="485" spans="1:16" s="70" customFormat="1">
      <c r="A485" s="70">
        <v>22000557</v>
      </c>
      <c r="B485" s="73" t="s">
        <v>144</v>
      </c>
      <c r="C485" s="73" t="s">
        <v>145</v>
      </c>
      <c r="D485" s="86">
        <v>213.71</v>
      </c>
      <c r="E485" s="73" t="s">
        <v>1491</v>
      </c>
      <c r="F485" s="74">
        <v>44741</v>
      </c>
      <c r="G485" s="73" t="s">
        <v>328</v>
      </c>
      <c r="H485" s="73" t="s">
        <v>329</v>
      </c>
      <c r="I485" s="73" t="s">
        <v>10</v>
      </c>
      <c r="J485" s="70">
        <v>113216</v>
      </c>
      <c r="K485" s="73" t="s">
        <v>1059</v>
      </c>
      <c r="L485" s="73" t="s">
        <v>1035</v>
      </c>
      <c r="M485" s="73" t="s">
        <v>1497</v>
      </c>
      <c r="N485" s="70">
        <v>6417</v>
      </c>
      <c r="P485" s="75" t="s">
        <v>1158</v>
      </c>
    </row>
    <row r="486" spans="1:16" s="70" customFormat="1">
      <c r="A486" s="70">
        <v>22000558</v>
      </c>
      <c r="B486" s="73" t="s">
        <v>144</v>
      </c>
      <c r="C486" s="73" t="s">
        <v>145</v>
      </c>
      <c r="D486" s="86">
        <v>2118.48</v>
      </c>
      <c r="E486" s="73" t="s">
        <v>1491</v>
      </c>
      <c r="F486" s="74">
        <v>44741</v>
      </c>
      <c r="G486" s="73" t="s">
        <v>328</v>
      </c>
      <c r="H486" s="73" t="s">
        <v>329</v>
      </c>
      <c r="I486" s="73" t="s">
        <v>10</v>
      </c>
      <c r="J486" s="70">
        <v>113216</v>
      </c>
      <c r="K486" s="73" t="s">
        <v>1059</v>
      </c>
      <c r="L486" s="73" t="s">
        <v>1035</v>
      </c>
      <c r="M486" s="73" t="s">
        <v>1497</v>
      </c>
      <c r="N486" s="70">
        <v>6417</v>
      </c>
      <c r="P486" s="75" t="s">
        <v>1159</v>
      </c>
    </row>
    <row r="487" spans="1:16" s="70" customFormat="1">
      <c r="A487" s="70">
        <v>22000560</v>
      </c>
      <c r="B487" s="73" t="s">
        <v>144</v>
      </c>
      <c r="C487" s="73" t="s">
        <v>145</v>
      </c>
      <c r="D487" s="86">
        <v>831.1</v>
      </c>
      <c r="E487" s="73" t="s">
        <v>1491</v>
      </c>
      <c r="F487" s="74">
        <v>44741</v>
      </c>
      <c r="G487" s="73" t="s">
        <v>328</v>
      </c>
      <c r="H487" s="73" t="s">
        <v>329</v>
      </c>
      <c r="I487" s="73" t="s">
        <v>10</v>
      </c>
      <c r="J487" s="70">
        <v>113216</v>
      </c>
      <c r="K487" s="73" t="s">
        <v>1059</v>
      </c>
      <c r="L487" s="73" t="s">
        <v>1035</v>
      </c>
      <c r="M487" s="73" t="s">
        <v>1497</v>
      </c>
      <c r="N487" s="70">
        <v>6417</v>
      </c>
      <c r="P487" s="75" t="s">
        <v>1160</v>
      </c>
    </row>
    <row r="488" spans="1:16" s="70" customFormat="1">
      <c r="A488" s="70">
        <v>22000561</v>
      </c>
      <c r="B488" s="73" t="s">
        <v>144</v>
      </c>
      <c r="C488" s="73" t="s">
        <v>145</v>
      </c>
      <c r="D488" s="86">
        <v>2297.7399999999998</v>
      </c>
      <c r="E488" s="73" t="s">
        <v>1491</v>
      </c>
      <c r="F488" s="74">
        <v>44741</v>
      </c>
      <c r="G488" s="73" t="s">
        <v>328</v>
      </c>
      <c r="H488" s="73" t="s">
        <v>329</v>
      </c>
      <c r="I488" s="73" t="s">
        <v>10</v>
      </c>
      <c r="J488" s="70">
        <v>113216</v>
      </c>
      <c r="K488" s="73" t="s">
        <v>1059</v>
      </c>
      <c r="L488" s="73" t="s">
        <v>1035</v>
      </c>
      <c r="M488" s="73" t="s">
        <v>1497</v>
      </c>
      <c r="N488" s="70">
        <v>6417</v>
      </c>
      <c r="P488" s="75" t="s">
        <v>1161</v>
      </c>
    </row>
    <row r="489" spans="1:16" s="70" customFormat="1">
      <c r="A489" s="70">
        <v>22000563</v>
      </c>
      <c r="B489" s="73" t="s">
        <v>144</v>
      </c>
      <c r="C489" s="73" t="s">
        <v>145</v>
      </c>
      <c r="D489" s="86">
        <v>747.99</v>
      </c>
      <c r="E489" s="73" t="s">
        <v>1491</v>
      </c>
      <c r="F489" s="74">
        <v>44741</v>
      </c>
      <c r="G489" s="73" t="s">
        <v>328</v>
      </c>
      <c r="H489" s="73" t="s">
        <v>329</v>
      </c>
      <c r="I489" s="73" t="s">
        <v>10</v>
      </c>
      <c r="J489" s="70">
        <v>113216</v>
      </c>
      <c r="K489" s="73" t="s">
        <v>1059</v>
      </c>
      <c r="L489" s="73" t="s">
        <v>1035</v>
      </c>
      <c r="M489" s="73" t="s">
        <v>1497</v>
      </c>
      <c r="N489" s="70">
        <v>6417</v>
      </c>
      <c r="P489" s="75" t="s">
        <v>1162</v>
      </c>
    </row>
    <row r="490" spans="1:16" s="70" customFormat="1">
      <c r="A490" s="70">
        <v>22000564</v>
      </c>
      <c r="B490" s="73" t="s">
        <v>144</v>
      </c>
      <c r="C490" s="73" t="s">
        <v>145</v>
      </c>
      <c r="D490" s="86">
        <v>15347.34</v>
      </c>
      <c r="E490" s="73" t="s">
        <v>1491</v>
      </c>
      <c r="F490" s="74">
        <v>44741</v>
      </c>
      <c r="G490" s="73" t="s">
        <v>328</v>
      </c>
      <c r="H490" s="73" t="s">
        <v>329</v>
      </c>
      <c r="I490" s="73" t="s">
        <v>10</v>
      </c>
      <c r="J490" s="70">
        <v>113216</v>
      </c>
      <c r="K490" s="73" t="s">
        <v>1090</v>
      </c>
      <c r="L490" s="73" t="s">
        <v>1035</v>
      </c>
      <c r="M490" s="73" t="s">
        <v>1497</v>
      </c>
      <c r="N490" s="70">
        <v>6417</v>
      </c>
      <c r="P490" s="75" t="s">
        <v>1163</v>
      </c>
    </row>
    <row r="491" spans="1:16" s="70" customFormat="1">
      <c r="A491" s="70">
        <v>22000565</v>
      </c>
      <c r="B491" s="73" t="s">
        <v>144</v>
      </c>
      <c r="C491" s="73" t="s">
        <v>145</v>
      </c>
      <c r="D491" s="86">
        <v>16284.07</v>
      </c>
      <c r="E491" s="73" t="s">
        <v>1491</v>
      </c>
      <c r="F491" s="74">
        <v>44741</v>
      </c>
      <c r="G491" s="73" t="s">
        <v>328</v>
      </c>
      <c r="H491" s="73" t="s">
        <v>329</v>
      </c>
      <c r="I491" s="73" t="s">
        <v>10</v>
      </c>
      <c r="J491" s="70">
        <v>113216</v>
      </c>
      <c r="K491" s="73" t="s">
        <v>1090</v>
      </c>
      <c r="L491" s="73" t="s">
        <v>1035</v>
      </c>
      <c r="M491" s="73" t="s">
        <v>1497</v>
      </c>
      <c r="N491" s="70">
        <v>6417</v>
      </c>
      <c r="P491" s="75" t="s">
        <v>1164</v>
      </c>
    </row>
    <row r="492" spans="1:16" s="70" customFormat="1">
      <c r="A492" s="70">
        <v>22000566</v>
      </c>
      <c r="B492" s="73" t="s">
        <v>144</v>
      </c>
      <c r="C492" s="73" t="s">
        <v>145</v>
      </c>
      <c r="D492" s="86">
        <v>1862.4</v>
      </c>
      <c r="E492" s="73" t="s">
        <v>1491</v>
      </c>
      <c r="F492" s="74">
        <v>44741</v>
      </c>
      <c r="G492" s="73" t="s">
        <v>328</v>
      </c>
      <c r="H492" s="73" t="s">
        <v>329</v>
      </c>
      <c r="I492" s="73" t="s">
        <v>10</v>
      </c>
      <c r="J492" s="70">
        <v>113216</v>
      </c>
      <c r="K492" s="73" t="s">
        <v>1034</v>
      </c>
      <c r="L492" s="73" t="s">
        <v>1035</v>
      </c>
      <c r="M492" s="73" t="s">
        <v>1497</v>
      </c>
      <c r="N492" s="70">
        <v>6417</v>
      </c>
      <c r="P492" s="75" t="s">
        <v>1165</v>
      </c>
    </row>
    <row r="493" spans="1:16" s="70" customFormat="1">
      <c r="A493" s="70">
        <v>22000567</v>
      </c>
      <c r="B493" s="73" t="s">
        <v>144</v>
      </c>
      <c r="C493" s="73" t="s">
        <v>145</v>
      </c>
      <c r="D493" s="86">
        <v>27516.959999999999</v>
      </c>
      <c r="E493" s="73" t="s">
        <v>1491</v>
      </c>
      <c r="F493" s="74">
        <v>44741</v>
      </c>
      <c r="G493" s="73" t="s">
        <v>328</v>
      </c>
      <c r="H493" s="73" t="s">
        <v>329</v>
      </c>
      <c r="I493" s="73" t="s">
        <v>10</v>
      </c>
      <c r="J493" s="70">
        <v>113216</v>
      </c>
      <c r="K493" s="73" t="s">
        <v>1090</v>
      </c>
      <c r="L493" s="73" t="s">
        <v>1035</v>
      </c>
      <c r="M493" s="73" t="s">
        <v>1497</v>
      </c>
      <c r="N493" s="70">
        <v>6417</v>
      </c>
      <c r="P493" s="75" t="s">
        <v>1166</v>
      </c>
    </row>
    <row r="494" spans="1:16" s="70" customFormat="1">
      <c r="A494" s="70">
        <v>22000568</v>
      </c>
      <c r="B494" s="73" t="s">
        <v>144</v>
      </c>
      <c r="C494" s="73" t="s">
        <v>145</v>
      </c>
      <c r="D494" s="86">
        <v>3957.6</v>
      </c>
      <c r="E494" s="73" t="s">
        <v>1491</v>
      </c>
      <c r="F494" s="74">
        <v>44741</v>
      </c>
      <c r="G494" s="73" t="s">
        <v>328</v>
      </c>
      <c r="H494" s="73" t="s">
        <v>329</v>
      </c>
      <c r="I494" s="73" t="s">
        <v>10</v>
      </c>
      <c r="J494" s="70">
        <v>113216</v>
      </c>
      <c r="K494" s="73" t="s">
        <v>1034</v>
      </c>
      <c r="L494" s="73" t="s">
        <v>1035</v>
      </c>
      <c r="M494" s="73" t="s">
        <v>1497</v>
      </c>
      <c r="N494" s="70">
        <v>6417</v>
      </c>
      <c r="P494" s="75" t="s">
        <v>1167</v>
      </c>
    </row>
    <row r="495" spans="1:16" s="70" customFormat="1">
      <c r="A495" s="70">
        <v>22000569</v>
      </c>
      <c r="B495" s="73" t="s">
        <v>144</v>
      </c>
      <c r="C495" s="73" t="s">
        <v>145</v>
      </c>
      <c r="D495" s="86">
        <v>1345.58</v>
      </c>
      <c r="E495" s="73" t="s">
        <v>1491</v>
      </c>
      <c r="F495" s="74">
        <v>44741</v>
      </c>
      <c r="G495" s="73" t="s">
        <v>328</v>
      </c>
      <c r="H495" s="73" t="s">
        <v>329</v>
      </c>
      <c r="I495" s="73" t="s">
        <v>10</v>
      </c>
      <c r="J495" s="70">
        <v>113216</v>
      </c>
      <c r="K495" s="73" t="s">
        <v>1034</v>
      </c>
      <c r="L495" s="73" t="s">
        <v>1035</v>
      </c>
      <c r="M495" s="73" t="s">
        <v>1497</v>
      </c>
      <c r="N495" s="70">
        <v>6417</v>
      </c>
      <c r="P495" s="75" t="s">
        <v>1168</v>
      </c>
    </row>
    <row r="496" spans="1:16" s="70" customFormat="1">
      <c r="A496" s="70">
        <v>22000570</v>
      </c>
      <c r="B496" s="73" t="s">
        <v>144</v>
      </c>
      <c r="C496" s="73" t="s">
        <v>145</v>
      </c>
      <c r="D496" s="86">
        <v>894.2</v>
      </c>
      <c r="E496" s="73" t="s">
        <v>1491</v>
      </c>
      <c r="F496" s="74">
        <v>44741</v>
      </c>
      <c r="G496" s="73" t="s">
        <v>328</v>
      </c>
      <c r="H496" s="73" t="s">
        <v>329</v>
      </c>
      <c r="I496" s="73" t="s">
        <v>10</v>
      </c>
      <c r="J496" s="70">
        <v>113216</v>
      </c>
      <c r="K496" s="73" t="s">
        <v>1059</v>
      </c>
      <c r="L496" s="73" t="s">
        <v>1035</v>
      </c>
      <c r="M496" s="73" t="s">
        <v>1497</v>
      </c>
      <c r="N496" s="70">
        <v>6417</v>
      </c>
      <c r="P496" s="75" t="s">
        <v>1169</v>
      </c>
    </row>
    <row r="497" spans="1:16" s="70" customFormat="1">
      <c r="A497" s="70">
        <v>22000571</v>
      </c>
      <c r="B497" s="73" t="s">
        <v>144</v>
      </c>
      <c r="C497" s="73" t="s">
        <v>145</v>
      </c>
      <c r="D497" s="86">
        <v>627.20000000000005</v>
      </c>
      <c r="E497" s="73" t="s">
        <v>1491</v>
      </c>
      <c r="F497" s="74">
        <v>44741</v>
      </c>
      <c r="G497" s="73" t="s">
        <v>328</v>
      </c>
      <c r="H497" s="73" t="s">
        <v>329</v>
      </c>
      <c r="I497" s="73" t="s">
        <v>10</v>
      </c>
      <c r="J497" s="70">
        <v>113216</v>
      </c>
      <c r="K497" s="73" t="s">
        <v>1034</v>
      </c>
      <c r="L497" s="73" t="s">
        <v>1035</v>
      </c>
      <c r="M497" s="73" t="s">
        <v>1497</v>
      </c>
      <c r="N497" s="70">
        <v>6417</v>
      </c>
      <c r="P497" s="75" t="s">
        <v>1170</v>
      </c>
    </row>
    <row r="498" spans="1:16" s="70" customFormat="1">
      <c r="A498" s="70">
        <v>22000572</v>
      </c>
      <c r="B498" s="73" t="s">
        <v>144</v>
      </c>
      <c r="C498" s="73" t="s">
        <v>145</v>
      </c>
      <c r="D498" s="86">
        <v>2201.5100000000002</v>
      </c>
      <c r="E498" s="73" t="s">
        <v>1491</v>
      </c>
      <c r="F498" s="74">
        <v>44741</v>
      </c>
      <c r="G498" s="73" t="s">
        <v>328</v>
      </c>
      <c r="H498" s="73" t="s">
        <v>329</v>
      </c>
      <c r="I498" s="73" t="s">
        <v>10</v>
      </c>
      <c r="J498" s="70">
        <v>113216</v>
      </c>
      <c r="K498" s="73" t="s">
        <v>1034</v>
      </c>
      <c r="L498" s="73" t="s">
        <v>1035</v>
      </c>
      <c r="M498" s="73" t="s">
        <v>1497</v>
      </c>
      <c r="N498" s="70">
        <v>6417</v>
      </c>
      <c r="P498" s="75" t="s">
        <v>1171</v>
      </c>
    </row>
    <row r="499" spans="1:16" s="70" customFormat="1">
      <c r="A499" s="70">
        <v>22000573</v>
      </c>
      <c r="B499" s="73" t="s">
        <v>144</v>
      </c>
      <c r="C499" s="73" t="s">
        <v>145</v>
      </c>
      <c r="D499" s="86">
        <v>833.5</v>
      </c>
      <c r="E499" s="73" t="s">
        <v>1491</v>
      </c>
      <c r="F499" s="74">
        <v>44741</v>
      </c>
      <c r="G499" s="73" t="s">
        <v>328</v>
      </c>
      <c r="H499" s="73" t="s">
        <v>329</v>
      </c>
      <c r="I499" s="73" t="s">
        <v>10</v>
      </c>
      <c r="J499" s="70">
        <v>113216</v>
      </c>
      <c r="K499" s="73" t="s">
        <v>1034</v>
      </c>
      <c r="L499" s="73" t="s">
        <v>1035</v>
      </c>
      <c r="M499" s="73" t="s">
        <v>1497</v>
      </c>
      <c r="N499" s="70">
        <v>6417</v>
      </c>
      <c r="P499" s="75" t="s">
        <v>1172</v>
      </c>
    </row>
    <row r="500" spans="1:16" s="70" customFormat="1">
      <c r="A500" s="70">
        <v>22000574</v>
      </c>
      <c r="B500" s="73" t="s">
        <v>144</v>
      </c>
      <c r="C500" s="73" t="s">
        <v>145</v>
      </c>
      <c r="D500" s="86">
        <v>1009.19</v>
      </c>
      <c r="E500" s="73" t="s">
        <v>1491</v>
      </c>
      <c r="F500" s="74">
        <v>44741</v>
      </c>
      <c r="G500" s="73" t="s">
        <v>328</v>
      </c>
      <c r="H500" s="73" t="s">
        <v>329</v>
      </c>
      <c r="I500" s="73" t="s">
        <v>10</v>
      </c>
      <c r="J500" s="70">
        <v>113216</v>
      </c>
      <c r="K500" s="73" t="s">
        <v>1059</v>
      </c>
      <c r="L500" s="73" t="s">
        <v>1035</v>
      </c>
      <c r="M500" s="73" t="s">
        <v>1497</v>
      </c>
      <c r="N500" s="70">
        <v>6417</v>
      </c>
      <c r="P500" s="75" t="s">
        <v>1173</v>
      </c>
    </row>
    <row r="501" spans="1:16" s="70" customFormat="1">
      <c r="A501" s="70">
        <v>22000575</v>
      </c>
      <c r="B501" s="73" t="s">
        <v>144</v>
      </c>
      <c r="C501" s="73" t="s">
        <v>145</v>
      </c>
      <c r="D501" s="86">
        <v>698.4</v>
      </c>
      <c r="E501" s="73" t="s">
        <v>1491</v>
      </c>
      <c r="F501" s="74">
        <v>44741</v>
      </c>
      <c r="G501" s="73" t="s">
        <v>328</v>
      </c>
      <c r="H501" s="73" t="s">
        <v>329</v>
      </c>
      <c r="I501" s="73" t="s">
        <v>10</v>
      </c>
      <c r="J501" s="70">
        <v>113216</v>
      </c>
      <c r="K501" s="73" t="s">
        <v>1034</v>
      </c>
      <c r="L501" s="73" t="s">
        <v>1035</v>
      </c>
      <c r="M501" s="73" t="s">
        <v>1497</v>
      </c>
      <c r="N501" s="70">
        <v>6417</v>
      </c>
      <c r="P501" s="75" t="s">
        <v>1174</v>
      </c>
    </row>
    <row r="502" spans="1:16" s="70" customFormat="1">
      <c r="A502" s="70">
        <v>22000576</v>
      </c>
      <c r="B502" s="73" t="s">
        <v>144</v>
      </c>
      <c r="C502" s="73" t="s">
        <v>145</v>
      </c>
      <c r="D502" s="86">
        <v>1203.19</v>
      </c>
      <c r="E502" s="73" t="s">
        <v>1491</v>
      </c>
      <c r="F502" s="74">
        <v>44741</v>
      </c>
      <c r="G502" s="73" t="s">
        <v>328</v>
      </c>
      <c r="H502" s="73" t="s">
        <v>329</v>
      </c>
      <c r="I502" s="73" t="s">
        <v>10</v>
      </c>
      <c r="J502" s="70">
        <v>113216</v>
      </c>
      <c r="K502" s="73" t="s">
        <v>1034</v>
      </c>
      <c r="L502" s="73" t="s">
        <v>1035</v>
      </c>
      <c r="M502" s="73" t="s">
        <v>1497</v>
      </c>
      <c r="N502" s="70">
        <v>6417</v>
      </c>
      <c r="P502" s="75" t="s">
        <v>1175</v>
      </c>
    </row>
    <row r="503" spans="1:16" s="70" customFormat="1">
      <c r="A503" s="70">
        <v>22000577</v>
      </c>
      <c r="B503" s="73" t="s">
        <v>144</v>
      </c>
      <c r="C503" s="73" t="s">
        <v>145</v>
      </c>
      <c r="D503" s="86">
        <v>362.39</v>
      </c>
      <c r="E503" s="73" t="s">
        <v>1491</v>
      </c>
      <c r="F503" s="74">
        <v>44741</v>
      </c>
      <c r="G503" s="73" t="s">
        <v>328</v>
      </c>
      <c r="H503" s="73" t="s">
        <v>329</v>
      </c>
      <c r="I503" s="73" t="s">
        <v>10</v>
      </c>
      <c r="J503" s="70">
        <v>113216</v>
      </c>
      <c r="K503" s="73" t="s">
        <v>1034</v>
      </c>
      <c r="L503" s="73" t="s">
        <v>1035</v>
      </c>
      <c r="M503" s="73" t="s">
        <v>1497</v>
      </c>
      <c r="N503" s="70">
        <v>6417</v>
      </c>
      <c r="P503" s="75" t="s">
        <v>1176</v>
      </c>
    </row>
    <row r="504" spans="1:16" s="70" customFormat="1">
      <c r="A504" s="70">
        <v>22000578</v>
      </c>
      <c r="B504" s="73" t="s">
        <v>144</v>
      </c>
      <c r="C504" s="73" t="s">
        <v>145</v>
      </c>
      <c r="D504" s="86">
        <v>3060.39</v>
      </c>
      <c r="E504" s="73" t="s">
        <v>1491</v>
      </c>
      <c r="F504" s="74">
        <v>44741</v>
      </c>
      <c r="G504" s="73" t="s">
        <v>328</v>
      </c>
      <c r="H504" s="73" t="s">
        <v>329</v>
      </c>
      <c r="I504" s="73" t="s">
        <v>10</v>
      </c>
      <c r="J504" s="70">
        <v>113216</v>
      </c>
      <c r="K504" s="73" t="s">
        <v>1034</v>
      </c>
      <c r="L504" s="73" t="s">
        <v>1035</v>
      </c>
      <c r="M504" s="73" t="s">
        <v>1497</v>
      </c>
      <c r="N504" s="70">
        <v>6417</v>
      </c>
      <c r="P504" s="75" t="s">
        <v>1177</v>
      </c>
    </row>
    <row r="505" spans="1:16" s="70" customFormat="1">
      <c r="A505" s="70">
        <v>22000579</v>
      </c>
      <c r="B505" s="73" t="s">
        <v>144</v>
      </c>
      <c r="C505" s="73" t="s">
        <v>145</v>
      </c>
      <c r="D505" s="86">
        <v>1804.67</v>
      </c>
      <c r="E505" s="73" t="s">
        <v>1491</v>
      </c>
      <c r="F505" s="74">
        <v>44741</v>
      </c>
      <c r="G505" s="73" t="s">
        <v>328</v>
      </c>
      <c r="H505" s="73" t="s">
        <v>329</v>
      </c>
      <c r="I505" s="73" t="s">
        <v>10</v>
      </c>
      <c r="J505" s="70">
        <v>113216</v>
      </c>
      <c r="K505" s="73" t="s">
        <v>1059</v>
      </c>
      <c r="L505" s="73" t="s">
        <v>1035</v>
      </c>
      <c r="M505" s="73" t="s">
        <v>1497</v>
      </c>
      <c r="N505" s="70">
        <v>6417</v>
      </c>
      <c r="P505" s="75" t="s">
        <v>1178</v>
      </c>
    </row>
    <row r="506" spans="1:16" s="70" customFormat="1">
      <c r="A506" s="70">
        <v>22000580</v>
      </c>
      <c r="B506" s="73" t="s">
        <v>144</v>
      </c>
      <c r="C506" s="73" t="s">
        <v>145</v>
      </c>
      <c r="D506" s="86">
        <v>302.87</v>
      </c>
      <c r="E506" s="73" t="s">
        <v>1491</v>
      </c>
      <c r="F506" s="74">
        <v>44741</v>
      </c>
      <c r="G506" s="73" t="s">
        <v>328</v>
      </c>
      <c r="H506" s="73" t="s">
        <v>329</v>
      </c>
      <c r="I506" s="73" t="s">
        <v>10</v>
      </c>
      <c r="J506" s="70">
        <v>113216</v>
      </c>
      <c r="K506" s="73" t="s">
        <v>1059</v>
      </c>
      <c r="L506" s="73" t="s">
        <v>1035</v>
      </c>
      <c r="M506" s="73" t="s">
        <v>1497</v>
      </c>
      <c r="N506" s="70">
        <v>6417</v>
      </c>
      <c r="P506" s="75" t="s">
        <v>1179</v>
      </c>
    </row>
    <row r="507" spans="1:16" s="70" customFormat="1">
      <c r="A507" s="70">
        <v>22000581</v>
      </c>
      <c r="B507" s="73" t="s">
        <v>144</v>
      </c>
      <c r="C507" s="73" t="s">
        <v>145</v>
      </c>
      <c r="D507" s="86">
        <v>296.82</v>
      </c>
      <c r="E507" s="73" t="s">
        <v>1491</v>
      </c>
      <c r="F507" s="74">
        <v>44741</v>
      </c>
      <c r="G507" s="73" t="s">
        <v>328</v>
      </c>
      <c r="H507" s="73" t="s">
        <v>329</v>
      </c>
      <c r="I507" s="73" t="s">
        <v>10</v>
      </c>
      <c r="J507" s="70">
        <v>113216</v>
      </c>
      <c r="K507" s="73" t="s">
        <v>1059</v>
      </c>
      <c r="L507" s="73" t="s">
        <v>1035</v>
      </c>
      <c r="M507" s="73" t="s">
        <v>1497</v>
      </c>
      <c r="N507" s="70">
        <v>6417</v>
      </c>
      <c r="P507" s="75" t="s">
        <v>1180</v>
      </c>
    </row>
    <row r="508" spans="1:16" s="70" customFormat="1">
      <c r="A508" s="70">
        <v>22000582</v>
      </c>
      <c r="B508" s="73" t="s">
        <v>144</v>
      </c>
      <c r="C508" s="73" t="s">
        <v>145</v>
      </c>
      <c r="D508" s="86">
        <v>1682.97</v>
      </c>
      <c r="E508" s="73" t="s">
        <v>1491</v>
      </c>
      <c r="F508" s="74">
        <v>44741</v>
      </c>
      <c r="G508" s="73" t="s">
        <v>328</v>
      </c>
      <c r="H508" s="73" t="s">
        <v>329</v>
      </c>
      <c r="I508" s="73" t="s">
        <v>10</v>
      </c>
      <c r="J508" s="70">
        <v>113216</v>
      </c>
      <c r="K508" s="73" t="s">
        <v>1059</v>
      </c>
      <c r="L508" s="73" t="s">
        <v>1035</v>
      </c>
      <c r="M508" s="73" t="s">
        <v>1497</v>
      </c>
      <c r="N508" s="70">
        <v>6417</v>
      </c>
      <c r="P508" s="75" t="s">
        <v>1181</v>
      </c>
    </row>
    <row r="509" spans="1:16" s="70" customFormat="1">
      <c r="A509" s="70">
        <v>22000583</v>
      </c>
      <c r="B509" s="73" t="s">
        <v>144</v>
      </c>
      <c r="C509" s="73" t="s">
        <v>145</v>
      </c>
      <c r="D509" s="86">
        <v>1629.37</v>
      </c>
      <c r="E509" s="73" t="s">
        <v>1491</v>
      </c>
      <c r="F509" s="74">
        <v>44741</v>
      </c>
      <c r="G509" s="73" t="s">
        <v>328</v>
      </c>
      <c r="H509" s="73" t="s">
        <v>329</v>
      </c>
      <c r="I509" s="73" t="s">
        <v>10</v>
      </c>
      <c r="J509" s="70">
        <v>113216</v>
      </c>
      <c r="K509" s="73" t="s">
        <v>1059</v>
      </c>
      <c r="L509" s="73" t="s">
        <v>1035</v>
      </c>
      <c r="M509" s="73" t="s">
        <v>1497</v>
      </c>
      <c r="N509" s="70">
        <v>6417</v>
      </c>
      <c r="P509" s="75" t="s">
        <v>1182</v>
      </c>
    </row>
    <row r="510" spans="1:16" s="70" customFormat="1">
      <c r="A510" s="70">
        <v>22000584</v>
      </c>
      <c r="B510" s="73" t="s">
        <v>144</v>
      </c>
      <c r="C510" s="73" t="s">
        <v>145</v>
      </c>
      <c r="D510" s="86">
        <v>356.18</v>
      </c>
      <c r="E510" s="73" t="s">
        <v>1491</v>
      </c>
      <c r="F510" s="74">
        <v>44741</v>
      </c>
      <c r="G510" s="73" t="s">
        <v>328</v>
      </c>
      <c r="H510" s="73" t="s">
        <v>329</v>
      </c>
      <c r="I510" s="73" t="s">
        <v>10</v>
      </c>
      <c r="J510" s="70">
        <v>113216</v>
      </c>
      <c r="K510" s="73" t="s">
        <v>1059</v>
      </c>
      <c r="L510" s="73" t="s">
        <v>1035</v>
      </c>
      <c r="M510" s="73" t="s">
        <v>1497</v>
      </c>
      <c r="N510" s="70">
        <v>6417</v>
      </c>
      <c r="P510" s="75" t="s">
        <v>1183</v>
      </c>
    </row>
    <row r="511" spans="1:16" s="70" customFormat="1">
      <c r="A511" s="70">
        <v>22000586</v>
      </c>
      <c r="B511" s="73" t="s">
        <v>144</v>
      </c>
      <c r="C511" s="73" t="s">
        <v>145</v>
      </c>
      <c r="D511" s="86">
        <v>989.4</v>
      </c>
      <c r="E511" s="73" t="s">
        <v>1491</v>
      </c>
      <c r="F511" s="74">
        <v>44741</v>
      </c>
      <c r="G511" s="73" t="s">
        <v>328</v>
      </c>
      <c r="H511" s="73" t="s">
        <v>329</v>
      </c>
      <c r="I511" s="73" t="s">
        <v>10</v>
      </c>
      <c r="J511" s="70">
        <v>113216</v>
      </c>
      <c r="K511" s="73" t="s">
        <v>1034</v>
      </c>
      <c r="L511" s="73" t="s">
        <v>1035</v>
      </c>
      <c r="M511" s="73" t="s">
        <v>1497</v>
      </c>
      <c r="N511" s="70">
        <v>6417</v>
      </c>
      <c r="P511" s="75" t="s">
        <v>1184</v>
      </c>
    </row>
    <row r="512" spans="1:16" s="70" customFormat="1">
      <c r="A512" s="70">
        <v>22000587</v>
      </c>
      <c r="B512" s="73" t="s">
        <v>144</v>
      </c>
      <c r="C512" s="73" t="s">
        <v>145</v>
      </c>
      <c r="D512" s="86">
        <v>593.64</v>
      </c>
      <c r="E512" s="73" t="s">
        <v>1491</v>
      </c>
      <c r="F512" s="74">
        <v>44741</v>
      </c>
      <c r="G512" s="73" t="s">
        <v>328</v>
      </c>
      <c r="H512" s="73" t="s">
        <v>329</v>
      </c>
      <c r="I512" s="73" t="s">
        <v>10</v>
      </c>
      <c r="J512" s="70">
        <v>113216</v>
      </c>
      <c r="K512" s="73" t="s">
        <v>1034</v>
      </c>
      <c r="L512" s="73" t="s">
        <v>1035</v>
      </c>
      <c r="M512" s="73" t="s">
        <v>1497</v>
      </c>
      <c r="N512" s="70">
        <v>6417</v>
      </c>
      <c r="P512" s="75" t="s">
        <v>1185</v>
      </c>
    </row>
    <row r="513" spans="1:16" s="70" customFormat="1">
      <c r="A513" s="70">
        <v>22000588</v>
      </c>
      <c r="B513" s="73" t="s">
        <v>144</v>
      </c>
      <c r="C513" s="73" t="s">
        <v>145</v>
      </c>
      <c r="D513" s="86">
        <v>791.52</v>
      </c>
      <c r="E513" s="73" t="s">
        <v>1491</v>
      </c>
      <c r="F513" s="74">
        <v>44741</v>
      </c>
      <c r="G513" s="73" t="s">
        <v>328</v>
      </c>
      <c r="H513" s="73" t="s">
        <v>329</v>
      </c>
      <c r="I513" s="73" t="s">
        <v>10</v>
      </c>
      <c r="J513" s="70">
        <v>113216</v>
      </c>
      <c r="K513" s="73" t="s">
        <v>1034</v>
      </c>
      <c r="L513" s="73" t="s">
        <v>1035</v>
      </c>
      <c r="M513" s="73" t="s">
        <v>1497</v>
      </c>
      <c r="N513" s="70">
        <v>6417</v>
      </c>
      <c r="P513" s="75" t="s">
        <v>1186</v>
      </c>
    </row>
    <row r="514" spans="1:16" s="70" customFormat="1">
      <c r="A514" s="70">
        <v>22000589</v>
      </c>
      <c r="B514" s="73" t="s">
        <v>144</v>
      </c>
      <c r="C514" s="73" t="s">
        <v>145</v>
      </c>
      <c r="D514" s="86">
        <v>2328</v>
      </c>
      <c r="E514" s="73" t="s">
        <v>1491</v>
      </c>
      <c r="F514" s="74">
        <v>44741</v>
      </c>
      <c r="G514" s="73" t="s">
        <v>328</v>
      </c>
      <c r="H514" s="73" t="s">
        <v>329</v>
      </c>
      <c r="I514" s="73" t="s">
        <v>10</v>
      </c>
      <c r="J514" s="70">
        <v>113216</v>
      </c>
      <c r="K514" s="73" t="s">
        <v>1034</v>
      </c>
      <c r="L514" s="73" t="s">
        <v>1035</v>
      </c>
      <c r="M514" s="73" t="s">
        <v>1497</v>
      </c>
      <c r="N514" s="70">
        <v>6417</v>
      </c>
      <c r="P514" s="75" t="s">
        <v>1187</v>
      </c>
    </row>
    <row r="515" spans="1:16" s="70" customFormat="1">
      <c r="A515" s="70">
        <v>22000590</v>
      </c>
      <c r="B515" s="73" t="s">
        <v>144</v>
      </c>
      <c r="C515" s="73" t="s">
        <v>145</v>
      </c>
      <c r="D515" s="86">
        <v>2436.64</v>
      </c>
      <c r="E515" s="73" t="s">
        <v>1491</v>
      </c>
      <c r="F515" s="74">
        <v>44741</v>
      </c>
      <c r="G515" s="73" t="s">
        <v>328</v>
      </c>
      <c r="H515" s="73" t="s">
        <v>329</v>
      </c>
      <c r="I515" s="73" t="s">
        <v>10</v>
      </c>
      <c r="J515" s="70">
        <v>113216</v>
      </c>
      <c r="K515" s="73" t="s">
        <v>1034</v>
      </c>
      <c r="L515" s="73" t="s">
        <v>1035</v>
      </c>
      <c r="M515" s="73" t="s">
        <v>1497</v>
      </c>
      <c r="N515" s="70">
        <v>6417</v>
      </c>
      <c r="P515" s="75" t="s">
        <v>1188</v>
      </c>
    </row>
    <row r="516" spans="1:16" s="70" customFormat="1">
      <c r="A516" s="70">
        <v>22000591</v>
      </c>
      <c r="B516" s="73" t="s">
        <v>144</v>
      </c>
      <c r="C516" s="73" t="s">
        <v>145</v>
      </c>
      <c r="D516" s="86">
        <v>3371.88</v>
      </c>
      <c r="E516" s="73" t="s">
        <v>1491</v>
      </c>
      <c r="F516" s="74">
        <v>44741</v>
      </c>
      <c r="G516" s="73" t="s">
        <v>328</v>
      </c>
      <c r="H516" s="73" t="s">
        <v>329</v>
      </c>
      <c r="I516" s="73" t="s">
        <v>10</v>
      </c>
      <c r="J516" s="70">
        <v>113216</v>
      </c>
      <c r="K516" s="73" t="s">
        <v>1059</v>
      </c>
      <c r="L516" s="73" t="s">
        <v>1035</v>
      </c>
      <c r="M516" s="73" t="s">
        <v>1497</v>
      </c>
      <c r="N516" s="70">
        <v>6417</v>
      </c>
      <c r="P516" s="75" t="s">
        <v>1189</v>
      </c>
    </row>
    <row r="517" spans="1:16" s="70" customFormat="1">
      <c r="A517" s="70">
        <v>22000593</v>
      </c>
      <c r="B517" s="73" t="s">
        <v>144</v>
      </c>
      <c r="C517" s="73" t="s">
        <v>145</v>
      </c>
      <c r="D517" s="86">
        <v>332.44</v>
      </c>
      <c r="E517" s="73" t="s">
        <v>1491</v>
      </c>
      <c r="F517" s="74">
        <v>44741</v>
      </c>
      <c r="G517" s="73" t="s">
        <v>328</v>
      </c>
      <c r="H517" s="73" t="s">
        <v>329</v>
      </c>
      <c r="I517" s="73" t="s">
        <v>10</v>
      </c>
      <c r="J517" s="70">
        <v>113216</v>
      </c>
      <c r="K517" s="73" t="s">
        <v>1059</v>
      </c>
      <c r="L517" s="73" t="s">
        <v>1035</v>
      </c>
      <c r="M517" s="73" t="s">
        <v>1497</v>
      </c>
      <c r="N517" s="70">
        <v>6417</v>
      </c>
      <c r="P517" s="75" t="s">
        <v>1190</v>
      </c>
    </row>
    <row r="518" spans="1:16" s="70" customFormat="1">
      <c r="A518" s="70">
        <v>22000594</v>
      </c>
      <c r="B518" s="73" t="s">
        <v>144</v>
      </c>
      <c r="C518" s="73" t="s">
        <v>145</v>
      </c>
      <c r="D518" s="86">
        <v>534.28</v>
      </c>
      <c r="E518" s="73" t="s">
        <v>1491</v>
      </c>
      <c r="F518" s="74">
        <v>44741</v>
      </c>
      <c r="G518" s="73" t="s">
        <v>328</v>
      </c>
      <c r="H518" s="73" t="s">
        <v>329</v>
      </c>
      <c r="I518" s="73" t="s">
        <v>10</v>
      </c>
      <c r="J518" s="70">
        <v>113216</v>
      </c>
      <c r="K518" s="73" t="s">
        <v>1059</v>
      </c>
      <c r="L518" s="73" t="s">
        <v>1035</v>
      </c>
      <c r="M518" s="73" t="s">
        <v>1497</v>
      </c>
      <c r="N518" s="70">
        <v>6417</v>
      </c>
      <c r="P518" s="75" t="s">
        <v>1191</v>
      </c>
    </row>
    <row r="519" spans="1:16" s="70" customFormat="1">
      <c r="A519" s="70">
        <v>22000595</v>
      </c>
      <c r="B519" s="73" t="s">
        <v>144</v>
      </c>
      <c r="C519" s="73" t="s">
        <v>145</v>
      </c>
      <c r="D519" s="86">
        <v>698.4</v>
      </c>
      <c r="E519" s="73" t="s">
        <v>1491</v>
      </c>
      <c r="F519" s="74">
        <v>44741</v>
      </c>
      <c r="G519" s="73" t="s">
        <v>328</v>
      </c>
      <c r="H519" s="73" t="s">
        <v>329</v>
      </c>
      <c r="I519" s="73" t="s">
        <v>10</v>
      </c>
      <c r="J519" s="70">
        <v>113216</v>
      </c>
      <c r="K519" s="73" t="s">
        <v>1059</v>
      </c>
      <c r="L519" s="73" t="s">
        <v>1035</v>
      </c>
      <c r="M519" s="73" t="s">
        <v>1497</v>
      </c>
      <c r="N519" s="70">
        <v>6417</v>
      </c>
      <c r="P519" s="75" t="s">
        <v>1192</v>
      </c>
    </row>
    <row r="520" spans="1:16" s="70" customFormat="1">
      <c r="A520" s="70">
        <v>22000596</v>
      </c>
      <c r="B520" s="73" t="s">
        <v>144</v>
      </c>
      <c r="C520" s="73" t="s">
        <v>145</v>
      </c>
      <c r="D520" s="86">
        <v>415.55</v>
      </c>
      <c r="E520" s="73" t="s">
        <v>1491</v>
      </c>
      <c r="F520" s="74">
        <v>44741</v>
      </c>
      <c r="G520" s="73" t="s">
        <v>328</v>
      </c>
      <c r="H520" s="73" t="s">
        <v>329</v>
      </c>
      <c r="I520" s="73" t="s">
        <v>10</v>
      </c>
      <c r="J520" s="70">
        <v>113216</v>
      </c>
      <c r="K520" s="73" t="s">
        <v>1059</v>
      </c>
      <c r="L520" s="73" t="s">
        <v>1035</v>
      </c>
      <c r="M520" s="73" t="s">
        <v>1497</v>
      </c>
      <c r="N520" s="70">
        <v>6417</v>
      </c>
      <c r="P520" s="75" t="s">
        <v>1193</v>
      </c>
    </row>
    <row r="521" spans="1:16" s="70" customFormat="1">
      <c r="A521" s="70">
        <v>22000597</v>
      </c>
      <c r="B521" s="73" t="s">
        <v>144</v>
      </c>
      <c r="C521" s="73" t="s">
        <v>145</v>
      </c>
      <c r="D521" s="86">
        <v>955.76</v>
      </c>
      <c r="E521" s="73" t="s">
        <v>1491</v>
      </c>
      <c r="F521" s="74">
        <v>44741</v>
      </c>
      <c r="G521" s="73" t="s">
        <v>328</v>
      </c>
      <c r="H521" s="73" t="s">
        <v>329</v>
      </c>
      <c r="I521" s="73" t="s">
        <v>10</v>
      </c>
      <c r="J521" s="70">
        <v>113216</v>
      </c>
      <c r="K521" s="73" t="s">
        <v>1059</v>
      </c>
      <c r="L521" s="73" t="s">
        <v>1035</v>
      </c>
      <c r="M521" s="73" t="s">
        <v>1497</v>
      </c>
      <c r="N521" s="70">
        <v>6417</v>
      </c>
      <c r="P521" s="75" t="s">
        <v>1194</v>
      </c>
    </row>
    <row r="522" spans="1:16" s="70" customFormat="1">
      <c r="A522" s="70">
        <v>22000598</v>
      </c>
      <c r="B522" s="73" t="s">
        <v>144</v>
      </c>
      <c r="C522" s="73" t="s">
        <v>145</v>
      </c>
      <c r="D522" s="86">
        <v>1980.37</v>
      </c>
      <c r="E522" s="73" t="s">
        <v>1491</v>
      </c>
      <c r="F522" s="74">
        <v>44741</v>
      </c>
      <c r="G522" s="73" t="s">
        <v>328</v>
      </c>
      <c r="H522" s="73" t="s">
        <v>329</v>
      </c>
      <c r="I522" s="73" t="s">
        <v>10</v>
      </c>
      <c r="J522" s="70">
        <v>113216</v>
      </c>
      <c r="K522" s="73" t="s">
        <v>1059</v>
      </c>
      <c r="L522" s="73" t="s">
        <v>1035</v>
      </c>
      <c r="M522" s="73" t="s">
        <v>1497</v>
      </c>
      <c r="N522" s="70">
        <v>6417</v>
      </c>
      <c r="P522" s="75" t="s">
        <v>1195</v>
      </c>
    </row>
    <row r="523" spans="1:16" s="70" customFormat="1">
      <c r="A523" s="70">
        <v>22000603</v>
      </c>
      <c r="B523" s="73" t="s">
        <v>144</v>
      </c>
      <c r="C523" s="73" t="s">
        <v>145</v>
      </c>
      <c r="D523" s="86">
        <v>356.18</v>
      </c>
      <c r="E523" s="73" t="s">
        <v>1491</v>
      </c>
      <c r="F523" s="74">
        <v>44741</v>
      </c>
      <c r="G523" s="73" t="s">
        <v>328</v>
      </c>
      <c r="H523" s="73" t="s">
        <v>329</v>
      </c>
      <c r="I523" s="73" t="s">
        <v>10</v>
      </c>
      <c r="J523" s="70">
        <v>113216</v>
      </c>
      <c r="K523" s="73" t="s">
        <v>1059</v>
      </c>
      <c r="L523" s="73" t="s">
        <v>1035</v>
      </c>
      <c r="M523" s="73" t="s">
        <v>1497</v>
      </c>
      <c r="N523" s="70">
        <v>6417</v>
      </c>
      <c r="P523" s="75" t="s">
        <v>1196</v>
      </c>
    </row>
    <row r="524" spans="1:16" s="70" customFormat="1">
      <c r="A524" s="70">
        <v>22000604</v>
      </c>
      <c r="B524" s="73" t="s">
        <v>144</v>
      </c>
      <c r="C524" s="73" t="s">
        <v>145</v>
      </c>
      <c r="D524" s="86">
        <v>3610.73</v>
      </c>
      <c r="E524" s="73" t="s">
        <v>1491</v>
      </c>
      <c r="F524" s="74">
        <v>44741</v>
      </c>
      <c r="G524" s="73" t="s">
        <v>328</v>
      </c>
      <c r="H524" s="73" t="s">
        <v>329</v>
      </c>
      <c r="I524" s="73" t="s">
        <v>10</v>
      </c>
      <c r="J524" s="70">
        <v>113216</v>
      </c>
      <c r="K524" s="73" t="s">
        <v>1059</v>
      </c>
      <c r="L524" s="73" t="s">
        <v>1035</v>
      </c>
      <c r="M524" s="73" t="s">
        <v>1497</v>
      </c>
      <c r="N524" s="70">
        <v>6417</v>
      </c>
      <c r="P524" s="75" t="s">
        <v>1197</v>
      </c>
    </row>
    <row r="525" spans="1:16" s="70" customFormat="1">
      <c r="A525" s="70">
        <v>22000605</v>
      </c>
      <c r="B525" s="73" t="s">
        <v>144</v>
      </c>
      <c r="C525" s="73" t="s">
        <v>145</v>
      </c>
      <c r="D525" s="86">
        <v>296.82</v>
      </c>
      <c r="E525" s="73" t="s">
        <v>1491</v>
      </c>
      <c r="F525" s="74">
        <v>44741</v>
      </c>
      <c r="G525" s="73" t="s">
        <v>328</v>
      </c>
      <c r="H525" s="73" t="s">
        <v>329</v>
      </c>
      <c r="I525" s="73" t="s">
        <v>10</v>
      </c>
      <c r="J525" s="70">
        <v>113216</v>
      </c>
      <c r="K525" s="73" t="s">
        <v>1059</v>
      </c>
      <c r="L525" s="73" t="s">
        <v>1035</v>
      </c>
      <c r="M525" s="73" t="s">
        <v>1497</v>
      </c>
      <c r="N525" s="70">
        <v>6417</v>
      </c>
      <c r="P525" s="75" t="s">
        <v>1198</v>
      </c>
    </row>
    <row r="526" spans="1:16" s="70" customFormat="1">
      <c r="A526" s="70">
        <v>22000606</v>
      </c>
      <c r="B526" s="73" t="s">
        <v>144</v>
      </c>
      <c r="C526" s="73" t="s">
        <v>145</v>
      </c>
      <c r="D526" s="86">
        <v>1885.68</v>
      </c>
      <c r="E526" s="73" t="s">
        <v>1491</v>
      </c>
      <c r="F526" s="74">
        <v>44741</v>
      </c>
      <c r="G526" s="73" t="s">
        <v>328</v>
      </c>
      <c r="H526" s="73" t="s">
        <v>329</v>
      </c>
      <c r="I526" s="73" t="s">
        <v>10</v>
      </c>
      <c r="J526" s="70">
        <v>113216</v>
      </c>
      <c r="K526" s="73" t="s">
        <v>1059</v>
      </c>
      <c r="L526" s="73" t="s">
        <v>1035</v>
      </c>
      <c r="M526" s="73" t="s">
        <v>1497</v>
      </c>
      <c r="N526" s="70">
        <v>6417</v>
      </c>
      <c r="P526" s="75" t="s">
        <v>1199</v>
      </c>
    </row>
    <row r="527" spans="1:16" s="70" customFormat="1">
      <c r="A527" s="70">
        <v>22000608</v>
      </c>
      <c r="B527" s="73" t="s">
        <v>144</v>
      </c>
      <c r="C527" s="73" t="s">
        <v>145</v>
      </c>
      <c r="D527" s="86">
        <v>833.48</v>
      </c>
      <c r="E527" s="73" t="s">
        <v>1491</v>
      </c>
      <c r="F527" s="74">
        <v>44741</v>
      </c>
      <c r="G527" s="73" t="s">
        <v>328</v>
      </c>
      <c r="H527" s="73" t="s">
        <v>329</v>
      </c>
      <c r="I527" s="73" t="s">
        <v>10</v>
      </c>
      <c r="J527" s="70">
        <v>113216</v>
      </c>
      <c r="K527" s="73" t="s">
        <v>1059</v>
      </c>
      <c r="L527" s="73" t="s">
        <v>1035</v>
      </c>
      <c r="M527" s="73" t="s">
        <v>1497</v>
      </c>
      <c r="N527" s="70">
        <v>6417</v>
      </c>
      <c r="P527" s="75" t="s">
        <v>1200</v>
      </c>
    </row>
    <row r="528" spans="1:16" s="70" customFormat="1">
      <c r="A528" s="70">
        <v>22000609</v>
      </c>
      <c r="B528" s="73" t="s">
        <v>144</v>
      </c>
      <c r="C528" s="73" t="s">
        <v>145</v>
      </c>
      <c r="D528" s="86">
        <v>1543.46</v>
      </c>
      <c r="E528" s="73" t="s">
        <v>1491</v>
      </c>
      <c r="F528" s="74">
        <v>44741</v>
      </c>
      <c r="G528" s="73" t="s">
        <v>328</v>
      </c>
      <c r="H528" s="73" t="s">
        <v>329</v>
      </c>
      <c r="I528" s="73" t="s">
        <v>10</v>
      </c>
      <c r="J528" s="70">
        <v>113216</v>
      </c>
      <c r="K528" s="73" t="s">
        <v>1059</v>
      </c>
      <c r="L528" s="73" t="s">
        <v>1035</v>
      </c>
      <c r="M528" s="73" t="s">
        <v>1497</v>
      </c>
      <c r="N528" s="70">
        <v>6417</v>
      </c>
      <c r="P528" s="75" t="s">
        <v>1201</v>
      </c>
    </row>
    <row r="529" spans="1:16" s="70" customFormat="1">
      <c r="A529" s="70">
        <v>22000610</v>
      </c>
      <c r="B529" s="73" t="s">
        <v>144</v>
      </c>
      <c r="C529" s="73" t="s">
        <v>145</v>
      </c>
      <c r="D529" s="86">
        <v>668.02</v>
      </c>
      <c r="E529" s="73" t="s">
        <v>1491</v>
      </c>
      <c r="F529" s="74">
        <v>44741</v>
      </c>
      <c r="G529" s="73" t="s">
        <v>328</v>
      </c>
      <c r="H529" s="73" t="s">
        <v>329</v>
      </c>
      <c r="I529" s="73" t="s">
        <v>10</v>
      </c>
      <c r="J529" s="70">
        <v>113216</v>
      </c>
      <c r="K529" s="73" t="s">
        <v>1059</v>
      </c>
      <c r="L529" s="73" t="s">
        <v>1035</v>
      </c>
      <c r="M529" s="73" t="s">
        <v>1497</v>
      </c>
      <c r="N529" s="70">
        <v>6417</v>
      </c>
      <c r="P529" s="75" t="s">
        <v>1202</v>
      </c>
    </row>
    <row r="530" spans="1:16" s="70" customFormat="1">
      <c r="A530" s="70">
        <v>22000612</v>
      </c>
      <c r="B530" s="73" t="s">
        <v>144</v>
      </c>
      <c r="C530" s="73" t="s">
        <v>145</v>
      </c>
      <c r="D530" s="86">
        <v>534.28</v>
      </c>
      <c r="E530" s="73" t="s">
        <v>1491</v>
      </c>
      <c r="F530" s="74">
        <v>44741</v>
      </c>
      <c r="G530" s="73" t="s">
        <v>328</v>
      </c>
      <c r="H530" s="73" t="s">
        <v>329</v>
      </c>
      <c r="I530" s="73" t="s">
        <v>10</v>
      </c>
      <c r="J530" s="70">
        <v>113216</v>
      </c>
      <c r="K530" s="73" t="s">
        <v>1059</v>
      </c>
      <c r="L530" s="73" t="s">
        <v>1035</v>
      </c>
      <c r="M530" s="73" t="s">
        <v>1497</v>
      </c>
      <c r="N530" s="70">
        <v>6417</v>
      </c>
      <c r="P530" s="75" t="s">
        <v>1203</v>
      </c>
    </row>
    <row r="531" spans="1:16" s="70" customFormat="1">
      <c r="A531" s="70">
        <v>22000613</v>
      </c>
      <c r="B531" s="73" t="s">
        <v>144</v>
      </c>
      <c r="C531" s="73" t="s">
        <v>145</v>
      </c>
      <c r="D531" s="86">
        <v>3205.66</v>
      </c>
      <c r="E531" s="73" t="s">
        <v>1491</v>
      </c>
      <c r="F531" s="74">
        <v>44741</v>
      </c>
      <c r="G531" s="73" t="s">
        <v>328</v>
      </c>
      <c r="H531" s="73" t="s">
        <v>329</v>
      </c>
      <c r="I531" s="73" t="s">
        <v>10</v>
      </c>
      <c r="J531" s="70">
        <v>113216</v>
      </c>
      <c r="K531" s="73" t="s">
        <v>1059</v>
      </c>
      <c r="L531" s="73" t="s">
        <v>1035</v>
      </c>
      <c r="M531" s="73" t="s">
        <v>1497</v>
      </c>
      <c r="N531" s="70">
        <v>6417</v>
      </c>
      <c r="P531" s="75" t="s">
        <v>1204</v>
      </c>
    </row>
    <row r="532" spans="1:16" s="70" customFormat="1">
      <c r="A532" s="70">
        <v>22000614</v>
      </c>
      <c r="B532" s="73" t="s">
        <v>144</v>
      </c>
      <c r="C532" s="73" t="s">
        <v>145</v>
      </c>
      <c r="D532" s="86">
        <v>593.64</v>
      </c>
      <c r="E532" s="73" t="s">
        <v>1491</v>
      </c>
      <c r="F532" s="74">
        <v>44741</v>
      </c>
      <c r="G532" s="73" t="s">
        <v>328</v>
      </c>
      <c r="H532" s="73" t="s">
        <v>329</v>
      </c>
      <c r="I532" s="73" t="s">
        <v>10</v>
      </c>
      <c r="J532" s="70">
        <v>113216</v>
      </c>
      <c r="K532" s="73" t="s">
        <v>1059</v>
      </c>
      <c r="L532" s="73" t="s">
        <v>1035</v>
      </c>
      <c r="M532" s="73" t="s">
        <v>1497</v>
      </c>
      <c r="N532" s="70">
        <v>6417</v>
      </c>
      <c r="P532" s="75" t="s">
        <v>1205</v>
      </c>
    </row>
    <row r="533" spans="1:16" s="70" customFormat="1">
      <c r="A533" s="70">
        <v>22000616</v>
      </c>
      <c r="B533" s="73" t="s">
        <v>144</v>
      </c>
      <c r="C533" s="73" t="s">
        <v>145</v>
      </c>
      <c r="D533" s="86">
        <v>1804.67</v>
      </c>
      <c r="E533" s="73" t="s">
        <v>1491</v>
      </c>
      <c r="F533" s="74">
        <v>44741</v>
      </c>
      <c r="G533" s="73" t="s">
        <v>328</v>
      </c>
      <c r="H533" s="73" t="s">
        <v>329</v>
      </c>
      <c r="I533" s="73" t="s">
        <v>10</v>
      </c>
      <c r="J533" s="70">
        <v>113216</v>
      </c>
      <c r="K533" s="73" t="s">
        <v>1059</v>
      </c>
      <c r="L533" s="73" t="s">
        <v>1035</v>
      </c>
      <c r="M533" s="73" t="s">
        <v>1497</v>
      </c>
      <c r="N533" s="70">
        <v>6417</v>
      </c>
      <c r="P533" s="75" t="s">
        <v>1206</v>
      </c>
    </row>
    <row r="534" spans="1:16" s="70" customFormat="1">
      <c r="A534" s="70">
        <v>22000617</v>
      </c>
      <c r="B534" s="73" t="s">
        <v>144</v>
      </c>
      <c r="C534" s="73" t="s">
        <v>145</v>
      </c>
      <c r="D534" s="86">
        <v>2960.28</v>
      </c>
      <c r="E534" s="73" t="s">
        <v>1491</v>
      </c>
      <c r="F534" s="74">
        <v>44741</v>
      </c>
      <c r="G534" s="73" t="s">
        <v>328</v>
      </c>
      <c r="H534" s="73" t="s">
        <v>329</v>
      </c>
      <c r="I534" s="73" t="s">
        <v>10</v>
      </c>
      <c r="J534" s="70">
        <v>113216</v>
      </c>
      <c r="K534" s="73" t="s">
        <v>1059</v>
      </c>
      <c r="L534" s="73" t="s">
        <v>1035</v>
      </c>
      <c r="M534" s="73" t="s">
        <v>1497</v>
      </c>
      <c r="N534" s="70">
        <v>6417</v>
      </c>
      <c r="P534" s="75" t="s">
        <v>1207</v>
      </c>
    </row>
    <row r="535" spans="1:16" s="70" customFormat="1">
      <c r="A535" s="70">
        <v>22000618</v>
      </c>
      <c r="B535" s="73" t="s">
        <v>144</v>
      </c>
      <c r="C535" s="73" t="s">
        <v>145</v>
      </c>
      <c r="D535" s="86">
        <v>9570.41</v>
      </c>
      <c r="E535" s="73" t="s">
        <v>1491</v>
      </c>
      <c r="F535" s="74">
        <v>44741</v>
      </c>
      <c r="G535" s="73" t="s">
        <v>328</v>
      </c>
      <c r="H535" s="73" t="s">
        <v>329</v>
      </c>
      <c r="I535" s="73" t="s">
        <v>10</v>
      </c>
      <c r="J535" s="70">
        <v>113216</v>
      </c>
      <c r="K535" s="73" t="s">
        <v>1208</v>
      </c>
      <c r="L535" s="73" t="s">
        <v>1035</v>
      </c>
      <c r="M535" s="73" t="s">
        <v>1497</v>
      </c>
      <c r="N535" s="70">
        <v>6417</v>
      </c>
      <c r="P535" s="75" t="s">
        <v>1209</v>
      </c>
    </row>
    <row r="536" spans="1:16" s="70" customFormat="1">
      <c r="A536" s="70">
        <v>22000619</v>
      </c>
      <c r="B536" s="73" t="s">
        <v>144</v>
      </c>
      <c r="C536" s="73" t="s">
        <v>145</v>
      </c>
      <c r="D536" s="86">
        <v>7685.41</v>
      </c>
      <c r="E536" s="73" t="s">
        <v>1491</v>
      </c>
      <c r="F536" s="74">
        <v>44741</v>
      </c>
      <c r="G536" s="73" t="s">
        <v>328</v>
      </c>
      <c r="H536" s="73" t="s">
        <v>329</v>
      </c>
      <c r="I536" s="73" t="s">
        <v>10</v>
      </c>
      <c r="J536" s="70">
        <v>113216</v>
      </c>
      <c r="K536" s="73" t="s">
        <v>1208</v>
      </c>
      <c r="L536" s="73" t="s">
        <v>1035</v>
      </c>
      <c r="M536" s="73" t="s">
        <v>1497</v>
      </c>
      <c r="N536" s="70">
        <v>6417</v>
      </c>
      <c r="P536" s="75" t="s">
        <v>1210</v>
      </c>
    </row>
    <row r="537" spans="1:16" s="70" customFormat="1">
      <c r="A537" s="70">
        <v>22000620</v>
      </c>
      <c r="B537" s="73" t="s">
        <v>144</v>
      </c>
      <c r="C537" s="73" t="s">
        <v>145</v>
      </c>
      <c r="D537" s="86">
        <v>16693.53</v>
      </c>
      <c r="E537" s="73" t="s">
        <v>1491</v>
      </c>
      <c r="F537" s="74">
        <v>44741</v>
      </c>
      <c r="G537" s="73" t="s">
        <v>328</v>
      </c>
      <c r="H537" s="73" t="s">
        <v>329</v>
      </c>
      <c r="I537" s="73" t="s">
        <v>10</v>
      </c>
      <c r="J537" s="70">
        <v>113216</v>
      </c>
      <c r="K537" s="73" t="s">
        <v>1208</v>
      </c>
      <c r="L537" s="73" t="s">
        <v>1035</v>
      </c>
      <c r="M537" s="73" t="s">
        <v>1497</v>
      </c>
      <c r="N537" s="70">
        <v>6417</v>
      </c>
      <c r="P537" s="75" t="s">
        <v>1211</v>
      </c>
    </row>
    <row r="538" spans="1:16" s="70" customFormat="1">
      <c r="A538" s="70">
        <v>22000621</v>
      </c>
      <c r="B538" s="73" t="s">
        <v>144</v>
      </c>
      <c r="C538" s="73" t="s">
        <v>145</v>
      </c>
      <c r="D538" s="86">
        <v>9874.82</v>
      </c>
      <c r="E538" s="73" t="s">
        <v>1491</v>
      </c>
      <c r="F538" s="74">
        <v>44741</v>
      </c>
      <c r="G538" s="73" t="s">
        <v>328</v>
      </c>
      <c r="H538" s="73" t="s">
        <v>329</v>
      </c>
      <c r="I538" s="73" t="s">
        <v>10</v>
      </c>
      <c r="J538" s="70">
        <v>113216</v>
      </c>
      <c r="K538" s="73" t="s">
        <v>1208</v>
      </c>
      <c r="L538" s="73" t="s">
        <v>1035</v>
      </c>
      <c r="M538" s="73" t="s">
        <v>1497</v>
      </c>
      <c r="N538" s="70">
        <v>6417</v>
      </c>
      <c r="P538" s="75" t="s">
        <v>1212</v>
      </c>
    </row>
    <row r="539" spans="1:16" s="70" customFormat="1">
      <c r="A539" s="70">
        <v>22000622</v>
      </c>
      <c r="B539" s="73" t="s">
        <v>144</v>
      </c>
      <c r="C539" s="73" t="s">
        <v>145</v>
      </c>
      <c r="D539" s="86">
        <v>15062.2</v>
      </c>
      <c r="E539" s="73" t="s">
        <v>1491</v>
      </c>
      <c r="F539" s="74">
        <v>44741</v>
      </c>
      <c r="G539" s="73" t="s">
        <v>328</v>
      </c>
      <c r="H539" s="73" t="s">
        <v>329</v>
      </c>
      <c r="I539" s="73" t="s">
        <v>10</v>
      </c>
      <c r="J539" s="70">
        <v>113216</v>
      </c>
      <c r="K539" s="73" t="s">
        <v>1208</v>
      </c>
      <c r="L539" s="73" t="s">
        <v>1035</v>
      </c>
      <c r="M539" s="73" t="s">
        <v>1497</v>
      </c>
      <c r="N539" s="70">
        <v>6417</v>
      </c>
      <c r="P539" s="75" t="s">
        <v>1213</v>
      </c>
    </row>
    <row r="540" spans="1:16" s="70" customFormat="1">
      <c r="A540" s="70">
        <v>22000624</v>
      </c>
      <c r="B540" s="73" t="s">
        <v>144</v>
      </c>
      <c r="C540" s="73" t="s">
        <v>145</v>
      </c>
      <c r="D540" s="86">
        <v>474.91</v>
      </c>
      <c r="E540" s="73" t="s">
        <v>1491</v>
      </c>
      <c r="F540" s="74">
        <v>44741</v>
      </c>
      <c r="G540" s="73" t="s">
        <v>328</v>
      </c>
      <c r="H540" s="73" t="s">
        <v>329</v>
      </c>
      <c r="I540" s="73" t="s">
        <v>10</v>
      </c>
      <c r="J540" s="70">
        <v>113216</v>
      </c>
      <c r="K540" s="73" t="s">
        <v>1059</v>
      </c>
      <c r="L540" s="73" t="s">
        <v>1035</v>
      </c>
      <c r="M540" s="73" t="s">
        <v>1497</v>
      </c>
      <c r="N540" s="70">
        <v>6417</v>
      </c>
      <c r="P540" s="75" t="s">
        <v>1214</v>
      </c>
    </row>
    <row r="541" spans="1:16" s="70" customFormat="1">
      <c r="A541" s="70">
        <v>22000625</v>
      </c>
      <c r="B541" s="73" t="s">
        <v>144</v>
      </c>
      <c r="C541" s="73" t="s">
        <v>145</v>
      </c>
      <c r="D541" s="86">
        <v>593.64</v>
      </c>
      <c r="E541" s="73" t="s">
        <v>1491</v>
      </c>
      <c r="F541" s="74">
        <v>44741</v>
      </c>
      <c r="G541" s="73" t="s">
        <v>328</v>
      </c>
      <c r="H541" s="73" t="s">
        <v>329</v>
      </c>
      <c r="I541" s="73" t="s">
        <v>10</v>
      </c>
      <c r="J541" s="70">
        <v>113216</v>
      </c>
      <c r="K541" s="73" t="s">
        <v>1059</v>
      </c>
      <c r="L541" s="73" t="s">
        <v>1035</v>
      </c>
      <c r="M541" s="73" t="s">
        <v>1497</v>
      </c>
      <c r="N541" s="70">
        <v>6417</v>
      </c>
      <c r="P541" s="75" t="s">
        <v>1215</v>
      </c>
    </row>
    <row r="542" spans="1:16" s="70" customFormat="1">
      <c r="A542" s="70">
        <v>22000627</v>
      </c>
      <c r="B542" s="73" t="s">
        <v>144</v>
      </c>
      <c r="C542" s="73" t="s">
        <v>145</v>
      </c>
      <c r="D542" s="86">
        <v>1044.8800000000001</v>
      </c>
      <c r="E542" s="73" t="s">
        <v>1491</v>
      </c>
      <c r="F542" s="74">
        <v>44741</v>
      </c>
      <c r="G542" s="73" t="s">
        <v>328</v>
      </c>
      <c r="H542" s="73" t="s">
        <v>329</v>
      </c>
      <c r="I542" s="73" t="s">
        <v>10</v>
      </c>
      <c r="J542" s="70">
        <v>113216</v>
      </c>
      <c r="K542" s="73" t="s">
        <v>1034</v>
      </c>
      <c r="L542" s="73" t="s">
        <v>1035</v>
      </c>
      <c r="M542" s="73" t="s">
        <v>1497</v>
      </c>
      <c r="N542" s="70">
        <v>6417</v>
      </c>
      <c r="P542" s="75" t="s">
        <v>1216</v>
      </c>
    </row>
    <row r="543" spans="1:16" s="70" customFormat="1">
      <c r="A543" s="70">
        <v>22000628</v>
      </c>
      <c r="B543" s="73" t="s">
        <v>144</v>
      </c>
      <c r="C543" s="73" t="s">
        <v>145</v>
      </c>
      <c r="D543" s="86">
        <v>1376.24</v>
      </c>
      <c r="E543" s="73" t="s">
        <v>1491</v>
      </c>
      <c r="F543" s="74">
        <v>44741</v>
      </c>
      <c r="G543" s="73" t="s">
        <v>328</v>
      </c>
      <c r="H543" s="73" t="s">
        <v>329</v>
      </c>
      <c r="I543" s="73" t="s">
        <v>10</v>
      </c>
      <c r="J543" s="70">
        <v>113216</v>
      </c>
      <c r="K543" s="73" t="s">
        <v>1034</v>
      </c>
      <c r="L543" s="73" t="s">
        <v>1035</v>
      </c>
      <c r="M543" s="73" t="s">
        <v>1497</v>
      </c>
      <c r="N543" s="70">
        <v>6417</v>
      </c>
      <c r="P543" s="75" t="s">
        <v>1217</v>
      </c>
    </row>
    <row r="544" spans="1:16" s="70" customFormat="1">
      <c r="A544" s="70">
        <v>22000629</v>
      </c>
      <c r="B544" s="73" t="s">
        <v>144</v>
      </c>
      <c r="C544" s="73" t="s">
        <v>145</v>
      </c>
      <c r="D544" s="86">
        <v>1068.55</v>
      </c>
      <c r="E544" s="73" t="s">
        <v>1491</v>
      </c>
      <c r="F544" s="74">
        <v>44741</v>
      </c>
      <c r="G544" s="73" t="s">
        <v>328</v>
      </c>
      <c r="H544" s="73" t="s">
        <v>329</v>
      </c>
      <c r="I544" s="73" t="s">
        <v>10</v>
      </c>
      <c r="J544" s="70">
        <v>113216</v>
      </c>
      <c r="K544" s="73" t="s">
        <v>1034</v>
      </c>
      <c r="L544" s="73" t="s">
        <v>1035</v>
      </c>
      <c r="M544" s="73" t="s">
        <v>1497</v>
      </c>
      <c r="N544" s="70">
        <v>6417</v>
      </c>
      <c r="P544" s="75" t="s">
        <v>1218</v>
      </c>
    </row>
    <row r="545" spans="1:16" s="70" customFormat="1">
      <c r="A545" s="70">
        <v>22000630</v>
      </c>
      <c r="B545" s="73" t="s">
        <v>144</v>
      </c>
      <c r="C545" s="73" t="s">
        <v>145</v>
      </c>
      <c r="D545" s="86">
        <v>28418.19</v>
      </c>
      <c r="E545" s="73" t="s">
        <v>1491</v>
      </c>
      <c r="F545" s="74">
        <v>44741</v>
      </c>
      <c r="G545" s="73" t="s">
        <v>328</v>
      </c>
      <c r="H545" s="73" t="s">
        <v>329</v>
      </c>
      <c r="I545" s="73" t="s">
        <v>10</v>
      </c>
      <c r="J545" s="70">
        <v>113216</v>
      </c>
      <c r="K545" s="73" t="s">
        <v>1047</v>
      </c>
      <c r="L545" s="73" t="s">
        <v>1035</v>
      </c>
      <c r="M545" s="73" t="s">
        <v>1497</v>
      </c>
      <c r="N545" s="70">
        <v>6417</v>
      </c>
      <c r="P545" s="75" t="s">
        <v>1219</v>
      </c>
    </row>
    <row r="546" spans="1:16" s="70" customFormat="1">
      <c r="A546" s="70">
        <v>22000632</v>
      </c>
      <c r="B546" s="73" t="s">
        <v>144</v>
      </c>
      <c r="C546" s="73" t="s">
        <v>145</v>
      </c>
      <c r="D546" s="86">
        <v>1656.18</v>
      </c>
      <c r="E546" s="73" t="s">
        <v>1491</v>
      </c>
      <c r="F546" s="74">
        <v>44741</v>
      </c>
      <c r="G546" s="73" t="s">
        <v>328</v>
      </c>
      <c r="H546" s="73" t="s">
        <v>329</v>
      </c>
      <c r="I546" s="73" t="s">
        <v>10</v>
      </c>
      <c r="J546" s="70">
        <v>113216</v>
      </c>
      <c r="K546" s="73" t="s">
        <v>1034</v>
      </c>
      <c r="L546" s="73" t="s">
        <v>1035</v>
      </c>
      <c r="M546" s="73" t="s">
        <v>1497</v>
      </c>
      <c r="N546" s="70">
        <v>6417</v>
      </c>
      <c r="P546" s="75" t="s">
        <v>1220</v>
      </c>
    </row>
    <row r="547" spans="1:16" s="70" customFormat="1">
      <c r="A547" s="70">
        <v>22000633</v>
      </c>
      <c r="B547" s="73" t="s">
        <v>144</v>
      </c>
      <c r="C547" s="73" t="s">
        <v>145</v>
      </c>
      <c r="D547" s="86">
        <v>5062.43</v>
      </c>
      <c r="E547" s="73" t="s">
        <v>1491</v>
      </c>
      <c r="F547" s="74">
        <v>44741</v>
      </c>
      <c r="G547" s="73" t="s">
        <v>328</v>
      </c>
      <c r="H547" s="73" t="s">
        <v>329</v>
      </c>
      <c r="I547" s="73" t="s">
        <v>10</v>
      </c>
      <c r="J547" s="70">
        <v>113216</v>
      </c>
      <c r="K547" s="73" t="s">
        <v>1047</v>
      </c>
      <c r="L547" s="73" t="s">
        <v>1035</v>
      </c>
      <c r="M547" s="73" t="s">
        <v>1497</v>
      </c>
      <c r="N547" s="70">
        <v>6417</v>
      </c>
      <c r="P547" s="75" t="s">
        <v>1221</v>
      </c>
    </row>
    <row r="548" spans="1:16" s="70" customFormat="1">
      <c r="A548" s="70">
        <v>22000634</v>
      </c>
      <c r="B548" s="73" t="s">
        <v>144</v>
      </c>
      <c r="C548" s="73" t="s">
        <v>145</v>
      </c>
      <c r="D548" s="86">
        <v>30048.04</v>
      </c>
      <c r="E548" s="73" t="s">
        <v>1491</v>
      </c>
      <c r="F548" s="74">
        <v>44741</v>
      </c>
      <c r="G548" s="73" t="s">
        <v>328</v>
      </c>
      <c r="H548" s="73" t="s">
        <v>329</v>
      </c>
      <c r="I548" s="73" t="s">
        <v>10</v>
      </c>
      <c r="J548" s="70">
        <v>113216</v>
      </c>
      <c r="K548" s="73" t="s">
        <v>1101</v>
      </c>
      <c r="L548" s="73" t="s">
        <v>1035</v>
      </c>
      <c r="M548" s="73" t="s">
        <v>1497</v>
      </c>
      <c r="N548" s="70">
        <v>6417</v>
      </c>
      <c r="P548" s="75" t="s">
        <v>1222</v>
      </c>
    </row>
    <row r="549" spans="1:16" s="70" customFormat="1">
      <c r="A549" s="70">
        <v>22000635</v>
      </c>
      <c r="B549" s="73" t="s">
        <v>144</v>
      </c>
      <c r="C549" s="73" t="s">
        <v>145</v>
      </c>
      <c r="D549" s="86">
        <v>687.73</v>
      </c>
      <c r="E549" s="73" t="s">
        <v>1491</v>
      </c>
      <c r="F549" s="74">
        <v>44741</v>
      </c>
      <c r="G549" s="73" t="s">
        <v>328</v>
      </c>
      <c r="H549" s="73" t="s">
        <v>329</v>
      </c>
      <c r="I549" s="73" t="s">
        <v>10</v>
      </c>
      <c r="J549" s="70">
        <v>113216</v>
      </c>
      <c r="K549" s="73" t="s">
        <v>1034</v>
      </c>
      <c r="L549" s="73" t="s">
        <v>1035</v>
      </c>
      <c r="M549" s="73" t="s">
        <v>1497</v>
      </c>
      <c r="N549" s="70">
        <v>6417</v>
      </c>
      <c r="P549" s="75" t="s">
        <v>1223</v>
      </c>
    </row>
    <row r="550" spans="1:16" s="70" customFormat="1">
      <c r="A550" s="70">
        <v>22000639</v>
      </c>
      <c r="B550" s="73" t="s">
        <v>144</v>
      </c>
      <c r="C550" s="73" t="s">
        <v>145</v>
      </c>
      <c r="D550" s="86">
        <v>2138.4</v>
      </c>
      <c r="E550" s="73" t="s">
        <v>1491</v>
      </c>
      <c r="F550" s="74">
        <v>44741</v>
      </c>
      <c r="G550" s="73" t="s">
        <v>328</v>
      </c>
      <c r="H550" s="73" t="s">
        <v>329</v>
      </c>
      <c r="I550" s="73" t="s">
        <v>10</v>
      </c>
      <c r="J550" s="70">
        <v>113216</v>
      </c>
      <c r="K550" s="73" t="s">
        <v>1224</v>
      </c>
      <c r="L550" s="73" t="s">
        <v>1035</v>
      </c>
      <c r="M550" s="73" t="s">
        <v>1497</v>
      </c>
      <c r="N550" s="70">
        <v>6417</v>
      </c>
      <c r="P550" s="75" t="s">
        <v>1225</v>
      </c>
    </row>
    <row r="551" spans="1:16" s="70" customFormat="1">
      <c r="A551" s="70">
        <v>22000642</v>
      </c>
      <c r="B551" s="73" t="s">
        <v>144</v>
      </c>
      <c r="C551" s="73" t="s">
        <v>145</v>
      </c>
      <c r="D551" s="86">
        <v>231.52</v>
      </c>
      <c r="E551" s="73" t="s">
        <v>1491</v>
      </c>
      <c r="F551" s="74">
        <v>44741</v>
      </c>
      <c r="G551" s="73" t="s">
        <v>328</v>
      </c>
      <c r="H551" s="73" t="s">
        <v>329</v>
      </c>
      <c r="I551" s="73" t="s">
        <v>10</v>
      </c>
      <c r="J551" s="70">
        <v>113216</v>
      </c>
      <c r="K551" s="73" t="s">
        <v>1059</v>
      </c>
      <c r="L551" s="73" t="s">
        <v>1035</v>
      </c>
      <c r="M551" s="73" t="s">
        <v>1497</v>
      </c>
      <c r="N551" s="70">
        <v>6417</v>
      </c>
      <c r="P551" s="75" t="s">
        <v>1226</v>
      </c>
    </row>
    <row r="552" spans="1:16" s="70" customFormat="1">
      <c r="A552" s="70">
        <v>22000643</v>
      </c>
      <c r="B552" s="73" t="s">
        <v>144</v>
      </c>
      <c r="C552" s="73" t="s">
        <v>145</v>
      </c>
      <c r="D552" s="86">
        <v>5651.45</v>
      </c>
      <c r="E552" s="73" t="s">
        <v>1491</v>
      </c>
      <c r="F552" s="74">
        <v>44741</v>
      </c>
      <c r="G552" s="73" t="s">
        <v>328</v>
      </c>
      <c r="H552" s="73" t="s">
        <v>329</v>
      </c>
      <c r="I552" s="73" t="s">
        <v>10</v>
      </c>
      <c r="J552" s="70">
        <v>113216</v>
      </c>
      <c r="K552" s="73" t="s">
        <v>1034</v>
      </c>
      <c r="L552" s="73" t="s">
        <v>1035</v>
      </c>
      <c r="M552" s="73" t="s">
        <v>1497</v>
      </c>
      <c r="N552" s="70">
        <v>6417</v>
      </c>
      <c r="P552" s="75" t="s">
        <v>1227</v>
      </c>
    </row>
    <row r="553" spans="1:16" s="70" customFormat="1">
      <c r="A553" s="70">
        <v>22000644</v>
      </c>
      <c r="B553" s="73" t="s">
        <v>144</v>
      </c>
      <c r="C553" s="73" t="s">
        <v>145</v>
      </c>
      <c r="D553" s="86">
        <v>534.28</v>
      </c>
      <c r="E553" s="73" t="s">
        <v>1491</v>
      </c>
      <c r="F553" s="74">
        <v>44741</v>
      </c>
      <c r="G553" s="73" t="s">
        <v>328</v>
      </c>
      <c r="H553" s="73" t="s">
        <v>329</v>
      </c>
      <c r="I553" s="73" t="s">
        <v>10</v>
      </c>
      <c r="J553" s="70">
        <v>113216</v>
      </c>
      <c r="K553" s="73" t="s">
        <v>1034</v>
      </c>
      <c r="L553" s="73" t="s">
        <v>1035</v>
      </c>
      <c r="M553" s="73" t="s">
        <v>1497</v>
      </c>
      <c r="N553" s="70">
        <v>6417</v>
      </c>
      <c r="P553" s="75" t="s">
        <v>1228</v>
      </c>
    </row>
    <row r="554" spans="1:16" s="70" customFormat="1">
      <c r="A554" s="70">
        <v>22000648</v>
      </c>
      <c r="B554" s="73" t="s">
        <v>144</v>
      </c>
      <c r="C554" s="73" t="s">
        <v>145</v>
      </c>
      <c r="D554" s="86">
        <v>920</v>
      </c>
      <c r="E554" s="73" t="s">
        <v>1491</v>
      </c>
      <c r="F554" s="74">
        <v>44741</v>
      </c>
      <c r="G554" s="73" t="s">
        <v>328</v>
      </c>
      <c r="H554" s="73" t="s">
        <v>329</v>
      </c>
      <c r="I554" s="73" t="s">
        <v>10</v>
      </c>
      <c r="J554" s="70">
        <v>109119</v>
      </c>
      <c r="K554" s="73" t="s">
        <v>683</v>
      </c>
      <c r="L554" s="73" t="s">
        <v>684</v>
      </c>
      <c r="M554" s="73" t="s">
        <v>456</v>
      </c>
      <c r="N554" s="70">
        <v>6417</v>
      </c>
      <c r="P554" s="75" t="s">
        <v>1229</v>
      </c>
    </row>
    <row r="555" spans="1:16" s="70" customFormat="1">
      <c r="A555" s="70">
        <v>22000649</v>
      </c>
      <c r="B555" s="73" t="s">
        <v>144</v>
      </c>
      <c r="C555" s="73" t="s">
        <v>145</v>
      </c>
      <c r="D555" s="86">
        <v>2260</v>
      </c>
      <c r="E555" s="73" t="s">
        <v>1491</v>
      </c>
      <c r="F555" s="74">
        <v>44741</v>
      </c>
      <c r="G555" s="73" t="s">
        <v>328</v>
      </c>
      <c r="H555" s="73" t="s">
        <v>329</v>
      </c>
      <c r="I555" s="73" t="s">
        <v>10</v>
      </c>
      <c r="J555" s="70">
        <v>113216</v>
      </c>
      <c r="K555" s="73" t="s">
        <v>1230</v>
      </c>
      <c r="L555" s="73" t="s">
        <v>1035</v>
      </c>
      <c r="M555" s="73" t="s">
        <v>1497</v>
      </c>
      <c r="N555" s="70">
        <v>6417</v>
      </c>
      <c r="P555" s="75" t="s">
        <v>1231</v>
      </c>
    </row>
    <row r="556" spans="1:16" s="70" customFormat="1">
      <c r="A556" s="70">
        <v>22000651</v>
      </c>
      <c r="B556" s="73" t="s">
        <v>144</v>
      </c>
      <c r="C556" s="73" t="s">
        <v>145</v>
      </c>
      <c r="D556" s="86">
        <v>356.18</v>
      </c>
      <c r="E556" s="73" t="s">
        <v>1491</v>
      </c>
      <c r="F556" s="74">
        <v>44741</v>
      </c>
      <c r="G556" s="73" t="s">
        <v>328</v>
      </c>
      <c r="H556" s="73" t="s">
        <v>329</v>
      </c>
      <c r="I556" s="73" t="s">
        <v>10</v>
      </c>
      <c r="J556" s="70">
        <v>113216</v>
      </c>
      <c r="K556" s="73" t="s">
        <v>1034</v>
      </c>
      <c r="L556" s="73" t="s">
        <v>1035</v>
      </c>
      <c r="M556" s="73" t="s">
        <v>1497</v>
      </c>
      <c r="N556" s="70">
        <v>6417</v>
      </c>
      <c r="P556" s="75" t="s">
        <v>1232</v>
      </c>
    </row>
    <row r="557" spans="1:16" s="70" customFormat="1">
      <c r="A557" s="70">
        <v>22000652</v>
      </c>
      <c r="B557" s="73" t="s">
        <v>144</v>
      </c>
      <c r="C557" s="73" t="s">
        <v>145</v>
      </c>
      <c r="D557" s="86">
        <v>1681.98</v>
      </c>
      <c r="E557" s="73" t="s">
        <v>1491</v>
      </c>
      <c r="F557" s="74">
        <v>44741</v>
      </c>
      <c r="G557" s="73" t="s">
        <v>328</v>
      </c>
      <c r="H557" s="73" t="s">
        <v>329</v>
      </c>
      <c r="I557" s="73" t="s">
        <v>10</v>
      </c>
      <c r="J557" s="70">
        <v>113216</v>
      </c>
      <c r="K557" s="73" t="s">
        <v>1034</v>
      </c>
      <c r="L557" s="73" t="s">
        <v>1035</v>
      </c>
      <c r="M557" s="73" t="s">
        <v>1497</v>
      </c>
      <c r="N557" s="70">
        <v>6417</v>
      </c>
      <c r="P557" s="75" t="s">
        <v>1233</v>
      </c>
    </row>
    <row r="558" spans="1:16" s="70" customFormat="1">
      <c r="A558" s="70">
        <v>22000664</v>
      </c>
      <c r="B558" s="73" t="s">
        <v>144</v>
      </c>
      <c r="C558" s="73" t="s">
        <v>145</v>
      </c>
      <c r="D558" s="86">
        <v>2310.4299999999998</v>
      </c>
      <c r="E558" s="73" t="s">
        <v>1491</v>
      </c>
      <c r="F558" s="74">
        <v>44741</v>
      </c>
      <c r="G558" s="73" t="s">
        <v>328</v>
      </c>
      <c r="H558" s="73" t="s">
        <v>329</v>
      </c>
      <c r="I558" s="73" t="s">
        <v>10</v>
      </c>
      <c r="J558" s="70">
        <v>113216</v>
      </c>
      <c r="K558" s="73" t="s">
        <v>1059</v>
      </c>
      <c r="L558" s="73" t="s">
        <v>1035</v>
      </c>
      <c r="M558" s="73" t="s">
        <v>1497</v>
      </c>
      <c r="N558" s="70">
        <v>6417</v>
      </c>
      <c r="P558" s="75" t="s">
        <v>1234</v>
      </c>
    </row>
    <row r="559" spans="1:16" s="70" customFormat="1">
      <c r="A559" s="70">
        <v>22000665</v>
      </c>
      <c r="B559" s="73" t="s">
        <v>144</v>
      </c>
      <c r="C559" s="73" t="s">
        <v>145</v>
      </c>
      <c r="D559" s="86">
        <v>12467.56</v>
      </c>
      <c r="E559" s="73" t="s">
        <v>1491</v>
      </c>
      <c r="F559" s="74">
        <v>44741</v>
      </c>
      <c r="G559" s="73" t="s">
        <v>328</v>
      </c>
      <c r="H559" s="73" t="s">
        <v>329</v>
      </c>
      <c r="I559" s="73" t="s">
        <v>10</v>
      </c>
      <c r="J559" s="70">
        <v>113216</v>
      </c>
      <c r="K559" s="73" t="s">
        <v>1208</v>
      </c>
      <c r="L559" s="73" t="s">
        <v>1035</v>
      </c>
      <c r="M559" s="73" t="s">
        <v>1497</v>
      </c>
      <c r="N559" s="70">
        <v>6417</v>
      </c>
      <c r="P559" s="75" t="s">
        <v>1235</v>
      </c>
    </row>
    <row r="560" spans="1:16" s="70" customFormat="1">
      <c r="A560" s="70">
        <v>22000667</v>
      </c>
      <c r="B560" s="73" t="s">
        <v>144</v>
      </c>
      <c r="C560" s="73" t="s">
        <v>145</v>
      </c>
      <c r="D560" s="86">
        <v>3656.41</v>
      </c>
      <c r="E560" s="73" t="s">
        <v>1491</v>
      </c>
      <c r="F560" s="74">
        <v>44741</v>
      </c>
      <c r="G560" s="73" t="s">
        <v>328</v>
      </c>
      <c r="H560" s="73" t="s">
        <v>329</v>
      </c>
      <c r="I560" s="73" t="s">
        <v>10</v>
      </c>
      <c r="J560" s="70">
        <v>113216</v>
      </c>
      <c r="K560" s="73" t="s">
        <v>1047</v>
      </c>
      <c r="L560" s="73" t="s">
        <v>1035</v>
      </c>
      <c r="M560" s="73" t="s">
        <v>1497</v>
      </c>
      <c r="N560" s="70">
        <v>6417</v>
      </c>
      <c r="P560" s="75" t="s">
        <v>1236</v>
      </c>
    </row>
    <row r="561" spans="1:16" s="70" customFormat="1">
      <c r="A561" s="70">
        <v>22000668</v>
      </c>
      <c r="B561" s="73" t="s">
        <v>144</v>
      </c>
      <c r="C561" s="73" t="s">
        <v>145</v>
      </c>
      <c r="D561" s="86">
        <v>514.49</v>
      </c>
      <c r="E561" s="73" t="s">
        <v>1491</v>
      </c>
      <c r="F561" s="74">
        <v>44741</v>
      </c>
      <c r="G561" s="73" t="s">
        <v>328</v>
      </c>
      <c r="H561" s="73" t="s">
        <v>329</v>
      </c>
      <c r="I561" s="73" t="s">
        <v>10</v>
      </c>
      <c r="J561" s="70">
        <v>113216</v>
      </c>
      <c r="K561" s="73" t="s">
        <v>1034</v>
      </c>
      <c r="L561" s="73" t="s">
        <v>1035</v>
      </c>
      <c r="M561" s="73" t="s">
        <v>1497</v>
      </c>
      <c r="N561" s="70">
        <v>6417</v>
      </c>
      <c r="P561" s="75" t="s">
        <v>1237</v>
      </c>
    </row>
    <row r="562" spans="1:16" s="70" customFormat="1">
      <c r="A562" s="70">
        <v>22000669</v>
      </c>
      <c r="B562" s="73" t="s">
        <v>144</v>
      </c>
      <c r="C562" s="73" t="s">
        <v>145</v>
      </c>
      <c r="D562" s="86">
        <v>67494</v>
      </c>
      <c r="E562" s="73" t="s">
        <v>1491</v>
      </c>
      <c r="F562" s="74">
        <v>44741</v>
      </c>
      <c r="G562" s="73" t="s">
        <v>328</v>
      </c>
      <c r="H562" s="73" t="s">
        <v>329</v>
      </c>
      <c r="I562" s="73" t="s">
        <v>10</v>
      </c>
      <c r="J562" s="70">
        <v>113216</v>
      </c>
      <c r="K562" s="73" t="s">
        <v>1238</v>
      </c>
      <c r="L562" s="73" t="s">
        <v>1035</v>
      </c>
      <c r="M562" s="73" t="s">
        <v>1497</v>
      </c>
      <c r="N562" s="70">
        <v>6417</v>
      </c>
      <c r="P562" s="75" t="s">
        <v>1239</v>
      </c>
    </row>
    <row r="563" spans="1:16" s="70" customFormat="1">
      <c r="A563" s="70">
        <v>22000670</v>
      </c>
      <c r="B563" s="73" t="s">
        <v>144</v>
      </c>
      <c r="C563" s="73" t="s">
        <v>145</v>
      </c>
      <c r="D563" s="86">
        <v>533.11</v>
      </c>
      <c r="E563" s="73" t="s">
        <v>1491</v>
      </c>
      <c r="F563" s="74">
        <v>44741</v>
      </c>
      <c r="G563" s="73" t="s">
        <v>328</v>
      </c>
      <c r="H563" s="73" t="s">
        <v>329</v>
      </c>
      <c r="I563" s="73" t="s">
        <v>10</v>
      </c>
      <c r="J563" s="70">
        <v>113216</v>
      </c>
      <c r="K563" s="73" t="s">
        <v>1059</v>
      </c>
      <c r="L563" s="73" t="s">
        <v>1035</v>
      </c>
      <c r="M563" s="73" t="s">
        <v>1497</v>
      </c>
      <c r="N563" s="70">
        <v>6417</v>
      </c>
      <c r="P563" s="75" t="s">
        <v>1240</v>
      </c>
    </row>
    <row r="564" spans="1:16" s="70" customFormat="1">
      <c r="A564" s="70">
        <v>22000671</v>
      </c>
      <c r="B564" s="73" t="s">
        <v>144</v>
      </c>
      <c r="C564" s="73" t="s">
        <v>145</v>
      </c>
      <c r="D564" s="86">
        <v>3589</v>
      </c>
      <c r="E564" s="73" t="s">
        <v>1491</v>
      </c>
      <c r="F564" s="74">
        <v>44741</v>
      </c>
      <c r="G564" s="73" t="s">
        <v>328</v>
      </c>
      <c r="H564" s="73" t="s">
        <v>329</v>
      </c>
      <c r="I564" s="73" t="s">
        <v>10</v>
      </c>
      <c r="J564" s="70">
        <v>113216</v>
      </c>
      <c r="K564" s="73" t="s">
        <v>1034</v>
      </c>
      <c r="L564" s="73" t="s">
        <v>1035</v>
      </c>
      <c r="M564" s="73" t="s">
        <v>1497</v>
      </c>
      <c r="N564" s="70">
        <v>6417</v>
      </c>
      <c r="P564" s="75" t="s">
        <v>1241</v>
      </c>
    </row>
    <row r="565" spans="1:16" s="70" customFormat="1">
      <c r="A565" s="70">
        <v>22000672</v>
      </c>
      <c r="B565" s="73" t="s">
        <v>144</v>
      </c>
      <c r="C565" s="73" t="s">
        <v>145</v>
      </c>
      <c r="D565" s="86">
        <v>2138.4</v>
      </c>
      <c r="E565" s="73" t="s">
        <v>1491</v>
      </c>
      <c r="F565" s="74">
        <v>44741</v>
      </c>
      <c r="G565" s="73" t="s">
        <v>328</v>
      </c>
      <c r="H565" s="73" t="s">
        <v>329</v>
      </c>
      <c r="I565" s="73" t="s">
        <v>10</v>
      </c>
      <c r="J565" s="70">
        <v>113216</v>
      </c>
      <c r="K565" s="73" t="s">
        <v>1230</v>
      </c>
      <c r="L565" s="73" t="s">
        <v>1035</v>
      </c>
      <c r="M565" s="73" t="s">
        <v>1497</v>
      </c>
      <c r="N565" s="70">
        <v>6417</v>
      </c>
      <c r="P565" s="75" t="s">
        <v>1242</v>
      </c>
    </row>
    <row r="566" spans="1:16" s="70" customFormat="1">
      <c r="A566" s="70">
        <v>22000615</v>
      </c>
      <c r="B566" s="73" t="s">
        <v>144</v>
      </c>
      <c r="C566" s="73" t="s">
        <v>145</v>
      </c>
      <c r="D566" s="86">
        <v>598.33000000000004</v>
      </c>
      <c r="E566" s="73" t="s">
        <v>1491</v>
      </c>
      <c r="F566" s="74">
        <v>44742</v>
      </c>
      <c r="G566" s="73" t="s">
        <v>328</v>
      </c>
      <c r="H566" s="73" t="s">
        <v>329</v>
      </c>
      <c r="I566" s="73" t="s">
        <v>10</v>
      </c>
      <c r="J566" s="70">
        <v>113216</v>
      </c>
      <c r="K566" s="73" t="s">
        <v>1059</v>
      </c>
      <c r="L566" s="73" t="s">
        <v>1035</v>
      </c>
      <c r="M566" s="73" t="s">
        <v>1497</v>
      </c>
      <c r="N566" s="70">
        <v>6417</v>
      </c>
      <c r="P566" s="75" t="s">
        <v>1243</v>
      </c>
    </row>
    <row r="567" spans="1:16" s="70" customFormat="1">
      <c r="A567" s="70">
        <v>22000623</v>
      </c>
      <c r="B567" s="73" t="s">
        <v>144</v>
      </c>
      <c r="C567" s="73" t="s">
        <v>145</v>
      </c>
      <c r="D567" s="86">
        <v>698.4</v>
      </c>
      <c r="E567" s="73" t="s">
        <v>1491</v>
      </c>
      <c r="F567" s="74">
        <v>44742</v>
      </c>
      <c r="G567" s="73" t="s">
        <v>328</v>
      </c>
      <c r="H567" s="73" t="s">
        <v>329</v>
      </c>
      <c r="I567" s="73" t="s">
        <v>10</v>
      </c>
      <c r="J567" s="70">
        <v>113216</v>
      </c>
      <c r="K567" s="73" t="s">
        <v>1059</v>
      </c>
      <c r="L567" s="73" t="s">
        <v>1035</v>
      </c>
      <c r="M567" s="73" t="s">
        <v>1497</v>
      </c>
      <c r="N567" s="70">
        <v>6417</v>
      </c>
      <c r="P567" s="75" t="s">
        <v>1244</v>
      </c>
    </row>
    <row r="568" spans="1:16" s="70" customFormat="1">
      <c r="A568" s="70">
        <v>22000626</v>
      </c>
      <c r="B568" s="73" t="s">
        <v>144</v>
      </c>
      <c r="C568" s="73" t="s">
        <v>145</v>
      </c>
      <c r="D568" s="86">
        <v>2521.81</v>
      </c>
      <c r="E568" s="73" t="s">
        <v>1491</v>
      </c>
      <c r="F568" s="74">
        <v>44742</v>
      </c>
      <c r="G568" s="73" t="s">
        <v>328</v>
      </c>
      <c r="H568" s="73" t="s">
        <v>329</v>
      </c>
      <c r="I568" s="73" t="s">
        <v>10</v>
      </c>
      <c r="J568" s="70">
        <v>113216</v>
      </c>
      <c r="K568" s="73" t="s">
        <v>1059</v>
      </c>
      <c r="L568" s="73" t="s">
        <v>1035</v>
      </c>
      <c r="M568" s="73" t="s">
        <v>1497</v>
      </c>
      <c r="N568" s="70">
        <v>6417</v>
      </c>
      <c r="P568" s="75" t="s">
        <v>1245</v>
      </c>
    </row>
    <row r="569" spans="1:16" s="70" customFormat="1">
      <c r="A569" s="70">
        <v>22000636</v>
      </c>
      <c r="B569" s="73" t="s">
        <v>144</v>
      </c>
      <c r="C569" s="73" t="s">
        <v>145</v>
      </c>
      <c r="D569" s="86">
        <v>338.37</v>
      </c>
      <c r="E569" s="73" t="s">
        <v>1491</v>
      </c>
      <c r="F569" s="74">
        <v>44742</v>
      </c>
      <c r="G569" s="73" t="s">
        <v>328</v>
      </c>
      <c r="H569" s="73" t="s">
        <v>329</v>
      </c>
      <c r="I569" s="73" t="s">
        <v>10</v>
      </c>
      <c r="J569" s="70">
        <v>113216</v>
      </c>
      <c r="K569" s="73" t="s">
        <v>1034</v>
      </c>
      <c r="L569" s="73" t="s">
        <v>1035</v>
      </c>
      <c r="M569" s="73" t="s">
        <v>1497</v>
      </c>
      <c r="N569" s="70">
        <v>6417</v>
      </c>
      <c r="P569" s="75" t="s">
        <v>1246</v>
      </c>
    </row>
    <row r="570" spans="1:16" s="70" customFormat="1">
      <c r="A570" s="70">
        <v>22000637</v>
      </c>
      <c r="B570" s="73" t="s">
        <v>144</v>
      </c>
      <c r="C570" s="73" t="s">
        <v>145</v>
      </c>
      <c r="D570" s="86">
        <v>825.74</v>
      </c>
      <c r="E570" s="73" t="s">
        <v>1491</v>
      </c>
      <c r="F570" s="74">
        <v>44742</v>
      </c>
      <c r="G570" s="73" t="s">
        <v>328</v>
      </c>
      <c r="H570" s="73" t="s">
        <v>329</v>
      </c>
      <c r="I570" s="73" t="s">
        <v>10</v>
      </c>
      <c r="J570" s="70">
        <v>113216</v>
      </c>
      <c r="K570" s="73" t="s">
        <v>1059</v>
      </c>
      <c r="L570" s="73" t="s">
        <v>1035</v>
      </c>
      <c r="M570" s="73" t="s">
        <v>1497</v>
      </c>
      <c r="N570" s="70">
        <v>6417</v>
      </c>
      <c r="P570" s="75" t="s">
        <v>1247</v>
      </c>
    </row>
    <row r="571" spans="1:16" s="70" customFormat="1">
      <c r="A571" s="70">
        <v>22000638</v>
      </c>
      <c r="B571" s="73" t="s">
        <v>144</v>
      </c>
      <c r="C571" s="73" t="s">
        <v>145</v>
      </c>
      <c r="D571" s="86">
        <v>2493.29</v>
      </c>
      <c r="E571" s="73" t="s">
        <v>1491</v>
      </c>
      <c r="F571" s="74">
        <v>44742</v>
      </c>
      <c r="G571" s="73" t="s">
        <v>328</v>
      </c>
      <c r="H571" s="73" t="s">
        <v>329</v>
      </c>
      <c r="I571" s="73" t="s">
        <v>10</v>
      </c>
      <c r="J571" s="70">
        <v>113216</v>
      </c>
      <c r="K571" s="73" t="s">
        <v>1059</v>
      </c>
      <c r="L571" s="73" t="s">
        <v>1035</v>
      </c>
      <c r="M571" s="73" t="s">
        <v>1497</v>
      </c>
      <c r="N571" s="70">
        <v>6417</v>
      </c>
      <c r="P571" s="75" t="s">
        <v>1248</v>
      </c>
    </row>
    <row r="572" spans="1:16" s="70" customFormat="1">
      <c r="A572" s="70">
        <v>22000640</v>
      </c>
      <c r="B572" s="73" t="s">
        <v>144</v>
      </c>
      <c r="C572" s="73" t="s">
        <v>145</v>
      </c>
      <c r="D572" s="86">
        <v>749.03</v>
      </c>
      <c r="E572" s="73" t="s">
        <v>1491</v>
      </c>
      <c r="F572" s="74">
        <v>44742</v>
      </c>
      <c r="G572" s="73" t="s">
        <v>328</v>
      </c>
      <c r="H572" s="73" t="s">
        <v>329</v>
      </c>
      <c r="I572" s="73" t="s">
        <v>10</v>
      </c>
      <c r="J572" s="70">
        <v>113216</v>
      </c>
      <c r="K572" s="73" t="s">
        <v>1034</v>
      </c>
      <c r="L572" s="73" t="s">
        <v>1035</v>
      </c>
      <c r="M572" s="73" t="s">
        <v>1497</v>
      </c>
      <c r="N572" s="70">
        <v>6417</v>
      </c>
      <c r="P572" s="75" t="s">
        <v>1249</v>
      </c>
    </row>
    <row r="573" spans="1:16" s="70" customFormat="1">
      <c r="A573" s="70">
        <v>22000641</v>
      </c>
      <c r="B573" s="73" t="s">
        <v>144</v>
      </c>
      <c r="C573" s="73" t="s">
        <v>145</v>
      </c>
      <c r="D573" s="86">
        <v>3007.78</v>
      </c>
      <c r="E573" s="73" t="s">
        <v>1491</v>
      </c>
      <c r="F573" s="74">
        <v>44742</v>
      </c>
      <c r="G573" s="73" t="s">
        <v>328</v>
      </c>
      <c r="H573" s="73" t="s">
        <v>329</v>
      </c>
      <c r="I573" s="73" t="s">
        <v>10</v>
      </c>
      <c r="J573" s="70">
        <v>113216</v>
      </c>
      <c r="K573" s="73" t="s">
        <v>1034</v>
      </c>
      <c r="L573" s="73" t="s">
        <v>1035</v>
      </c>
      <c r="M573" s="73" t="s">
        <v>1497</v>
      </c>
      <c r="N573" s="70">
        <v>6417</v>
      </c>
      <c r="P573" s="75" t="s">
        <v>1250</v>
      </c>
    </row>
    <row r="574" spans="1:16" s="70" customFormat="1">
      <c r="A574" s="70">
        <v>22000645</v>
      </c>
      <c r="B574" s="73" t="s">
        <v>144</v>
      </c>
      <c r="C574" s="73" t="s">
        <v>145</v>
      </c>
      <c r="D574" s="86">
        <v>1022.57</v>
      </c>
      <c r="E574" s="73" t="s">
        <v>1491</v>
      </c>
      <c r="F574" s="74">
        <v>44742</v>
      </c>
      <c r="G574" s="73" t="s">
        <v>328</v>
      </c>
      <c r="H574" s="73" t="s">
        <v>329</v>
      </c>
      <c r="I574" s="73" t="s">
        <v>10</v>
      </c>
      <c r="J574" s="70">
        <v>113216</v>
      </c>
      <c r="K574" s="73" t="s">
        <v>1059</v>
      </c>
      <c r="L574" s="73" t="s">
        <v>1035</v>
      </c>
      <c r="M574" s="73" t="s">
        <v>1497</v>
      </c>
      <c r="N574" s="70">
        <v>6417</v>
      </c>
      <c r="P574" s="75" t="s">
        <v>1251</v>
      </c>
    </row>
    <row r="575" spans="1:16" s="70" customFormat="1">
      <c r="A575" s="70">
        <v>22000646</v>
      </c>
      <c r="B575" s="73" t="s">
        <v>144</v>
      </c>
      <c r="C575" s="73" t="s">
        <v>145</v>
      </c>
      <c r="D575" s="86">
        <v>3142.8</v>
      </c>
      <c r="E575" s="73" t="s">
        <v>1491</v>
      </c>
      <c r="F575" s="74">
        <v>44742</v>
      </c>
      <c r="G575" s="73" t="s">
        <v>328</v>
      </c>
      <c r="H575" s="73" t="s">
        <v>329</v>
      </c>
      <c r="I575" s="73" t="s">
        <v>10</v>
      </c>
      <c r="J575" s="70">
        <v>113216</v>
      </c>
      <c r="K575" s="73" t="s">
        <v>1034</v>
      </c>
      <c r="L575" s="73" t="s">
        <v>1035</v>
      </c>
      <c r="M575" s="73" t="s">
        <v>1497</v>
      </c>
      <c r="N575" s="70">
        <v>6417</v>
      </c>
      <c r="P575" s="75" t="s">
        <v>1252</v>
      </c>
    </row>
    <row r="576" spans="1:16" s="70" customFormat="1">
      <c r="A576" s="70">
        <v>22000647</v>
      </c>
      <c r="B576" s="73" t="s">
        <v>144</v>
      </c>
      <c r="C576" s="73" t="s">
        <v>145</v>
      </c>
      <c r="D576" s="86">
        <v>449.42</v>
      </c>
      <c r="E576" s="73" t="s">
        <v>1491</v>
      </c>
      <c r="F576" s="74">
        <v>44742</v>
      </c>
      <c r="G576" s="73" t="s">
        <v>328</v>
      </c>
      <c r="H576" s="73" t="s">
        <v>329</v>
      </c>
      <c r="I576" s="73" t="s">
        <v>10</v>
      </c>
      <c r="J576" s="70">
        <v>113216</v>
      </c>
      <c r="K576" s="73" t="s">
        <v>1059</v>
      </c>
      <c r="L576" s="73" t="s">
        <v>1035</v>
      </c>
      <c r="M576" s="73" t="s">
        <v>1497</v>
      </c>
      <c r="N576" s="70">
        <v>6417</v>
      </c>
      <c r="P576" s="75" t="s">
        <v>1253</v>
      </c>
    </row>
    <row r="577" spans="1:16" s="70" customFormat="1">
      <c r="A577" s="70">
        <v>22000650</v>
      </c>
      <c r="B577" s="73" t="s">
        <v>144</v>
      </c>
      <c r="C577" s="73" t="s">
        <v>145</v>
      </c>
      <c r="D577" s="86">
        <v>220.23</v>
      </c>
      <c r="E577" s="73" t="s">
        <v>1491</v>
      </c>
      <c r="F577" s="74">
        <v>44742</v>
      </c>
      <c r="G577" s="73" t="s">
        <v>328</v>
      </c>
      <c r="H577" s="73" t="s">
        <v>329</v>
      </c>
      <c r="I577" s="73" t="s">
        <v>10</v>
      </c>
      <c r="J577" s="70">
        <v>113216</v>
      </c>
      <c r="K577" s="73" t="s">
        <v>1059</v>
      </c>
      <c r="L577" s="73" t="s">
        <v>1035</v>
      </c>
      <c r="M577" s="73" t="s">
        <v>1497</v>
      </c>
      <c r="N577" s="70">
        <v>6417</v>
      </c>
      <c r="P577" s="75" t="s">
        <v>1254</v>
      </c>
    </row>
    <row r="578" spans="1:16" s="70" customFormat="1">
      <c r="A578" s="70">
        <v>22000653</v>
      </c>
      <c r="B578" s="73" t="s">
        <v>144</v>
      </c>
      <c r="C578" s="73" t="s">
        <v>145</v>
      </c>
      <c r="D578" s="86">
        <v>195.9</v>
      </c>
      <c r="E578" s="73" t="s">
        <v>1491</v>
      </c>
      <c r="F578" s="74">
        <v>44742</v>
      </c>
      <c r="G578" s="73" t="s">
        <v>328</v>
      </c>
      <c r="H578" s="73" t="s">
        <v>329</v>
      </c>
      <c r="I578" s="73" t="s">
        <v>10</v>
      </c>
      <c r="J578" s="70">
        <v>113216</v>
      </c>
      <c r="K578" s="73" t="s">
        <v>1059</v>
      </c>
      <c r="L578" s="73" t="s">
        <v>1035</v>
      </c>
      <c r="M578" s="73" t="s">
        <v>1497</v>
      </c>
      <c r="N578" s="70">
        <v>6417</v>
      </c>
      <c r="P578" s="75" t="s">
        <v>1255</v>
      </c>
    </row>
    <row r="579" spans="1:16" s="70" customFormat="1">
      <c r="A579" s="70">
        <v>22000660</v>
      </c>
      <c r="B579" s="73" t="s">
        <v>144</v>
      </c>
      <c r="C579" s="73" t="s">
        <v>145</v>
      </c>
      <c r="D579" s="86">
        <v>3000.68</v>
      </c>
      <c r="E579" s="73" t="s">
        <v>1491</v>
      </c>
      <c r="F579" s="74">
        <v>44742</v>
      </c>
      <c r="G579" s="73" t="s">
        <v>328</v>
      </c>
      <c r="H579" s="73" t="s">
        <v>329</v>
      </c>
      <c r="I579" s="73" t="s">
        <v>10</v>
      </c>
      <c r="J579" s="70">
        <v>113216</v>
      </c>
      <c r="K579" s="73" t="s">
        <v>1034</v>
      </c>
      <c r="L579" s="73" t="s">
        <v>1035</v>
      </c>
      <c r="M579" s="73" t="s">
        <v>1497</v>
      </c>
      <c r="N579" s="70">
        <v>6417</v>
      </c>
      <c r="P579" s="75" t="s">
        <v>1256</v>
      </c>
    </row>
    <row r="580" spans="1:16" s="70" customFormat="1">
      <c r="A580" s="70">
        <v>22000661</v>
      </c>
      <c r="B580" s="73" t="s">
        <v>144</v>
      </c>
      <c r="C580" s="73" t="s">
        <v>145</v>
      </c>
      <c r="D580" s="86">
        <v>445.23</v>
      </c>
      <c r="E580" s="73" t="s">
        <v>1491</v>
      </c>
      <c r="F580" s="74">
        <v>44742</v>
      </c>
      <c r="G580" s="73" t="s">
        <v>328</v>
      </c>
      <c r="H580" s="73" t="s">
        <v>329</v>
      </c>
      <c r="I580" s="73" t="s">
        <v>10</v>
      </c>
      <c r="J580" s="70">
        <v>113216</v>
      </c>
      <c r="K580" s="73" t="s">
        <v>1059</v>
      </c>
      <c r="L580" s="73" t="s">
        <v>1035</v>
      </c>
      <c r="M580" s="73" t="s">
        <v>1497</v>
      </c>
      <c r="N580" s="70">
        <v>6417</v>
      </c>
      <c r="P580" s="75" t="s">
        <v>1257</v>
      </c>
    </row>
    <row r="581" spans="1:16" s="70" customFormat="1">
      <c r="A581" s="70">
        <v>22000662</v>
      </c>
      <c r="B581" s="73" t="s">
        <v>144</v>
      </c>
      <c r="C581" s="73" t="s">
        <v>145</v>
      </c>
      <c r="D581" s="86">
        <v>281.98</v>
      </c>
      <c r="E581" s="73" t="s">
        <v>1491</v>
      </c>
      <c r="F581" s="74">
        <v>44742</v>
      </c>
      <c r="G581" s="73" t="s">
        <v>328</v>
      </c>
      <c r="H581" s="73" t="s">
        <v>329</v>
      </c>
      <c r="I581" s="73" t="s">
        <v>10</v>
      </c>
      <c r="J581" s="70">
        <v>113216</v>
      </c>
      <c r="K581" s="73" t="s">
        <v>1034</v>
      </c>
      <c r="L581" s="73" t="s">
        <v>1035</v>
      </c>
      <c r="M581" s="73" t="s">
        <v>1497</v>
      </c>
      <c r="N581" s="70">
        <v>6417</v>
      </c>
      <c r="P581" s="75" t="s">
        <v>1258</v>
      </c>
    </row>
    <row r="582" spans="1:16" s="70" customFormat="1">
      <c r="A582" s="70">
        <v>22000663</v>
      </c>
      <c r="B582" s="73" t="s">
        <v>144</v>
      </c>
      <c r="C582" s="73" t="s">
        <v>145</v>
      </c>
      <c r="D582" s="86">
        <v>178.09</v>
      </c>
      <c r="E582" s="73" t="s">
        <v>1491</v>
      </c>
      <c r="F582" s="74">
        <v>44742</v>
      </c>
      <c r="G582" s="73" t="s">
        <v>328</v>
      </c>
      <c r="H582" s="73" t="s">
        <v>329</v>
      </c>
      <c r="I582" s="73" t="s">
        <v>10</v>
      </c>
      <c r="J582" s="70">
        <v>113216</v>
      </c>
      <c r="K582" s="73" t="s">
        <v>1059</v>
      </c>
      <c r="L582" s="73" t="s">
        <v>1035</v>
      </c>
      <c r="M582" s="73" t="s">
        <v>1497</v>
      </c>
      <c r="N582" s="70">
        <v>6417</v>
      </c>
      <c r="P582" s="75" t="s">
        <v>1259</v>
      </c>
    </row>
    <row r="583" spans="1:16" s="70" customFormat="1">
      <c r="A583" s="70">
        <v>22000674</v>
      </c>
      <c r="B583" s="73" t="s">
        <v>144</v>
      </c>
      <c r="C583" s="73" t="s">
        <v>145</v>
      </c>
      <c r="D583" s="86">
        <v>422.88</v>
      </c>
      <c r="E583" s="73" t="s">
        <v>1491</v>
      </c>
      <c r="F583" s="74">
        <v>44742</v>
      </c>
      <c r="G583" s="73" t="s">
        <v>328</v>
      </c>
      <c r="H583" s="73" t="s">
        <v>329</v>
      </c>
      <c r="I583" s="73" t="s">
        <v>10</v>
      </c>
      <c r="J583" s="70">
        <v>113216</v>
      </c>
      <c r="K583" s="73" t="s">
        <v>1059</v>
      </c>
      <c r="L583" s="73" t="s">
        <v>1035</v>
      </c>
      <c r="M583" s="73" t="s">
        <v>1497</v>
      </c>
      <c r="N583" s="70">
        <v>6417</v>
      </c>
      <c r="P583" s="75" t="s">
        <v>1260</v>
      </c>
    </row>
    <row r="584" spans="1:16" s="70" customFormat="1">
      <c r="A584" s="70">
        <v>22000676</v>
      </c>
      <c r="B584" s="73" t="s">
        <v>144</v>
      </c>
      <c r="C584" s="73" t="s">
        <v>145</v>
      </c>
      <c r="D584" s="86">
        <v>1213.6600000000001</v>
      </c>
      <c r="E584" s="73" t="s">
        <v>1491</v>
      </c>
      <c r="F584" s="74">
        <v>44742</v>
      </c>
      <c r="G584" s="73" t="s">
        <v>328</v>
      </c>
      <c r="H584" s="73" t="s">
        <v>329</v>
      </c>
      <c r="I584" s="73" t="s">
        <v>10</v>
      </c>
      <c r="J584" s="70">
        <v>113216</v>
      </c>
      <c r="K584" s="73" t="s">
        <v>1034</v>
      </c>
      <c r="L584" s="73" t="s">
        <v>1035</v>
      </c>
      <c r="M584" s="73" t="s">
        <v>1497</v>
      </c>
      <c r="N584" s="70">
        <v>6417</v>
      </c>
      <c r="P584" s="75" t="s">
        <v>1261</v>
      </c>
    </row>
    <row r="585" spans="1:16" s="70" customFormat="1">
      <c r="A585" s="70">
        <v>22000678</v>
      </c>
      <c r="B585" s="73" t="s">
        <v>144</v>
      </c>
      <c r="C585" s="73" t="s">
        <v>145</v>
      </c>
      <c r="D585" s="86">
        <v>3499.16</v>
      </c>
      <c r="E585" s="73" t="s">
        <v>1491</v>
      </c>
      <c r="F585" s="74">
        <v>44742</v>
      </c>
      <c r="G585" s="73" t="s">
        <v>328</v>
      </c>
      <c r="H585" s="73" t="s">
        <v>329</v>
      </c>
      <c r="I585" s="73" t="s">
        <v>10</v>
      </c>
      <c r="J585" s="70">
        <v>113216</v>
      </c>
      <c r="K585" s="73" t="s">
        <v>1034</v>
      </c>
      <c r="L585" s="73" t="s">
        <v>1035</v>
      </c>
      <c r="M585" s="73" t="s">
        <v>1497</v>
      </c>
      <c r="N585" s="70">
        <v>6417</v>
      </c>
      <c r="P585" s="75" t="s">
        <v>1262</v>
      </c>
    </row>
    <row r="586" spans="1:16" s="70" customFormat="1">
      <c r="A586" s="70">
        <v>22000679</v>
      </c>
      <c r="B586" s="73" t="s">
        <v>144</v>
      </c>
      <c r="C586" s="73" t="s">
        <v>145</v>
      </c>
      <c r="D586" s="86">
        <v>1995.72</v>
      </c>
      <c r="E586" s="73" t="s">
        <v>1491</v>
      </c>
      <c r="F586" s="74">
        <v>44742</v>
      </c>
      <c r="G586" s="73" t="s">
        <v>328</v>
      </c>
      <c r="H586" s="73" t="s">
        <v>329</v>
      </c>
      <c r="I586" s="73" t="s">
        <v>10</v>
      </c>
      <c r="J586" s="70">
        <v>113216</v>
      </c>
      <c r="K586" s="73" t="s">
        <v>1034</v>
      </c>
      <c r="L586" s="73" t="s">
        <v>1035</v>
      </c>
      <c r="M586" s="73" t="s">
        <v>1497</v>
      </c>
      <c r="N586" s="70">
        <v>6417</v>
      </c>
      <c r="P586" s="75" t="s">
        <v>1263</v>
      </c>
    </row>
    <row r="587" spans="1:16" s="70" customFormat="1">
      <c r="A587" s="70">
        <v>22000681</v>
      </c>
      <c r="B587" s="73" t="s">
        <v>144</v>
      </c>
      <c r="C587" s="73" t="s">
        <v>145</v>
      </c>
      <c r="D587" s="86">
        <v>791.52</v>
      </c>
      <c r="E587" s="73" t="s">
        <v>1491</v>
      </c>
      <c r="F587" s="74">
        <v>44742</v>
      </c>
      <c r="G587" s="73" t="s">
        <v>328</v>
      </c>
      <c r="H587" s="73" t="s">
        <v>329</v>
      </c>
      <c r="I587" s="73" t="s">
        <v>10</v>
      </c>
      <c r="J587" s="70">
        <v>113216</v>
      </c>
      <c r="K587" s="73" t="s">
        <v>1034</v>
      </c>
      <c r="L587" s="73" t="s">
        <v>1035</v>
      </c>
      <c r="M587" s="73" t="s">
        <v>1497</v>
      </c>
      <c r="N587" s="70">
        <v>6417</v>
      </c>
      <c r="P587" s="75" t="s">
        <v>1264</v>
      </c>
    </row>
    <row r="588" spans="1:16" s="70" customFormat="1">
      <c r="A588" s="70">
        <v>22000682</v>
      </c>
      <c r="B588" s="73" t="s">
        <v>144</v>
      </c>
      <c r="C588" s="73" t="s">
        <v>145</v>
      </c>
      <c r="D588" s="86">
        <v>692.58</v>
      </c>
      <c r="E588" s="73" t="s">
        <v>1491</v>
      </c>
      <c r="F588" s="74">
        <v>44742</v>
      </c>
      <c r="G588" s="73" t="s">
        <v>328</v>
      </c>
      <c r="H588" s="73" t="s">
        <v>329</v>
      </c>
      <c r="I588" s="73" t="s">
        <v>10</v>
      </c>
      <c r="J588" s="70">
        <v>113216</v>
      </c>
      <c r="K588" s="73" t="s">
        <v>1034</v>
      </c>
      <c r="L588" s="73" t="s">
        <v>1035</v>
      </c>
      <c r="M588" s="73" t="s">
        <v>1497</v>
      </c>
      <c r="N588" s="70">
        <v>6417</v>
      </c>
      <c r="P588" s="75" t="s">
        <v>1265</v>
      </c>
    </row>
    <row r="589" spans="1:16" s="70" customFormat="1">
      <c r="A589" s="70">
        <v>22000683</v>
      </c>
      <c r="B589" s="73" t="s">
        <v>144</v>
      </c>
      <c r="C589" s="73" t="s">
        <v>145</v>
      </c>
      <c r="D589" s="86">
        <v>5781.01</v>
      </c>
      <c r="E589" s="73" t="s">
        <v>1491</v>
      </c>
      <c r="F589" s="74">
        <v>44742</v>
      </c>
      <c r="G589" s="73" t="s">
        <v>328</v>
      </c>
      <c r="H589" s="73" t="s">
        <v>329</v>
      </c>
      <c r="I589" s="73" t="s">
        <v>10</v>
      </c>
      <c r="J589" s="70">
        <v>113216</v>
      </c>
      <c r="K589" s="73" t="s">
        <v>1034</v>
      </c>
      <c r="L589" s="73" t="s">
        <v>1035</v>
      </c>
      <c r="M589" s="73" t="s">
        <v>1497</v>
      </c>
      <c r="N589" s="70">
        <v>6417</v>
      </c>
      <c r="P589" s="75" t="s">
        <v>1266</v>
      </c>
    </row>
    <row r="590" spans="1:16" s="70" customFormat="1">
      <c r="A590" s="70">
        <v>22000684</v>
      </c>
      <c r="B590" s="73" t="s">
        <v>144</v>
      </c>
      <c r="C590" s="73" t="s">
        <v>145</v>
      </c>
      <c r="D590" s="86">
        <v>2770.32</v>
      </c>
      <c r="E590" s="73" t="s">
        <v>1491</v>
      </c>
      <c r="F590" s="74">
        <v>44742</v>
      </c>
      <c r="G590" s="73" t="s">
        <v>328</v>
      </c>
      <c r="H590" s="73" t="s">
        <v>329</v>
      </c>
      <c r="I590" s="73" t="s">
        <v>10</v>
      </c>
      <c r="J590" s="70">
        <v>113216</v>
      </c>
      <c r="K590" s="73" t="s">
        <v>1034</v>
      </c>
      <c r="L590" s="73" t="s">
        <v>1035</v>
      </c>
      <c r="M590" s="73" t="s">
        <v>1497</v>
      </c>
      <c r="N590" s="70">
        <v>6417</v>
      </c>
      <c r="P590" s="75" t="s">
        <v>1267</v>
      </c>
    </row>
    <row r="591" spans="1:16" s="70" customFormat="1">
      <c r="A591" s="70">
        <v>22000685</v>
      </c>
      <c r="B591" s="73" t="s">
        <v>144</v>
      </c>
      <c r="C591" s="73" t="s">
        <v>145</v>
      </c>
      <c r="D591" s="86">
        <v>2319.27</v>
      </c>
      <c r="E591" s="73" t="s">
        <v>1491</v>
      </c>
      <c r="F591" s="74">
        <v>44742</v>
      </c>
      <c r="G591" s="73" t="s">
        <v>328</v>
      </c>
      <c r="H591" s="73" t="s">
        <v>329</v>
      </c>
      <c r="I591" s="73" t="s">
        <v>10</v>
      </c>
      <c r="J591" s="70">
        <v>113216</v>
      </c>
      <c r="K591" s="73" t="s">
        <v>1034</v>
      </c>
      <c r="L591" s="73" t="s">
        <v>1035</v>
      </c>
      <c r="M591" s="73" t="s">
        <v>1497</v>
      </c>
      <c r="N591" s="70">
        <v>6417</v>
      </c>
      <c r="P591" s="75" t="s">
        <v>1268</v>
      </c>
    </row>
    <row r="592" spans="1:16" s="70" customFormat="1">
      <c r="A592" s="70">
        <v>22000686</v>
      </c>
      <c r="B592" s="73" t="s">
        <v>144</v>
      </c>
      <c r="C592" s="73" t="s">
        <v>145</v>
      </c>
      <c r="D592" s="86">
        <v>593.64</v>
      </c>
      <c r="E592" s="73" t="s">
        <v>1491</v>
      </c>
      <c r="F592" s="74">
        <v>44742</v>
      </c>
      <c r="G592" s="73" t="s">
        <v>328</v>
      </c>
      <c r="H592" s="73" t="s">
        <v>329</v>
      </c>
      <c r="I592" s="73" t="s">
        <v>10</v>
      </c>
      <c r="J592" s="70">
        <v>113216</v>
      </c>
      <c r="K592" s="73" t="s">
        <v>1034</v>
      </c>
      <c r="L592" s="73" t="s">
        <v>1035</v>
      </c>
      <c r="M592" s="73" t="s">
        <v>1497</v>
      </c>
      <c r="N592" s="70">
        <v>6417</v>
      </c>
      <c r="P592" s="75" t="s">
        <v>1269</v>
      </c>
    </row>
    <row r="593" spans="1:16" s="70" customFormat="1">
      <c r="A593" s="70">
        <v>22000687</v>
      </c>
      <c r="B593" s="73" t="s">
        <v>144</v>
      </c>
      <c r="C593" s="73" t="s">
        <v>145</v>
      </c>
      <c r="D593" s="86">
        <v>2851.8</v>
      </c>
      <c r="E593" s="73" t="s">
        <v>1491</v>
      </c>
      <c r="F593" s="74">
        <v>44742</v>
      </c>
      <c r="G593" s="73" t="s">
        <v>328</v>
      </c>
      <c r="H593" s="73" t="s">
        <v>329</v>
      </c>
      <c r="I593" s="73" t="s">
        <v>10</v>
      </c>
      <c r="J593" s="70">
        <v>113216</v>
      </c>
      <c r="K593" s="73" t="s">
        <v>1034</v>
      </c>
      <c r="L593" s="73" t="s">
        <v>1035</v>
      </c>
      <c r="M593" s="73" t="s">
        <v>1497</v>
      </c>
      <c r="N593" s="70">
        <v>6417</v>
      </c>
      <c r="P593" s="75" t="s">
        <v>1270</v>
      </c>
    </row>
    <row r="594" spans="1:16" s="70" customFormat="1">
      <c r="A594" s="70">
        <v>22000688</v>
      </c>
      <c r="B594" s="73" t="s">
        <v>144</v>
      </c>
      <c r="C594" s="73" t="s">
        <v>145</v>
      </c>
      <c r="D594" s="86">
        <v>220.23</v>
      </c>
      <c r="E594" s="73" t="s">
        <v>1491</v>
      </c>
      <c r="F594" s="74">
        <v>44742</v>
      </c>
      <c r="G594" s="73" t="s">
        <v>328</v>
      </c>
      <c r="H594" s="73" t="s">
        <v>329</v>
      </c>
      <c r="I594" s="73" t="s">
        <v>10</v>
      </c>
      <c r="J594" s="70">
        <v>113216</v>
      </c>
      <c r="K594" s="73" t="s">
        <v>1059</v>
      </c>
      <c r="L594" s="73" t="s">
        <v>1035</v>
      </c>
      <c r="M594" s="73" t="s">
        <v>1497</v>
      </c>
      <c r="N594" s="70">
        <v>6417</v>
      </c>
      <c r="P594" s="75" t="s">
        <v>1271</v>
      </c>
    </row>
    <row r="595" spans="1:16" s="70" customFormat="1">
      <c r="A595" s="70">
        <v>22000689</v>
      </c>
      <c r="B595" s="73" t="s">
        <v>144</v>
      </c>
      <c r="C595" s="73" t="s">
        <v>145</v>
      </c>
      <c r="D595" s="86">
        <v>296.7</v>
      </c>
      <c r="E595" s="73" t="s">
        <v>1491</v>
      </c>
      <c r="F595" s="74">
        <v>44742</v>
      </c>
      <c r="G595" s="73" t="s">
        <v>328</v>
      </c>
      <c r="H595" s="73" t="s">
        <v>329</v>
      </c>
      <c r="I595" s="73" t="s">
        <v>10</v>
      </c>
      <c r="J595" s="70">
        <v>113216</v>
      </c>
      <c r="K595" s="73" t="s">
        <v>1059</v>
      </c>
      <c r="L595" s="73" t="s">
        <v>1035</v>
      </c>
      <c r="M595" s="73" t="s">
        <v>1497</v>
      </c>
      <c r="N595" s="70">
        <v>6417</v>
      </c>
      <c r="P595" s="75" t="s">
        <v>1272</v>
      </c>
    </row>
    <row r="596" spans="1:16" s="70" customFormat="1">
      <c r="A596" s="70">
        <v>22000690</v>
      </c>
      <c r="B596" s="73" t="s">
        <v>144</v>
      </c>
      <c r="C596" s="73" t="s">
        <v>145</v>
      </c>
      <c r="D596" s="86">
        <v>2880</v>
      </c>
      <c r="E596" s="73" t="s">
        <v>1491</v>
      </c>
      <c r="F596" s="74">
        <v>44742</v>
      </c>
      <c r="G596" s="73" t="s">
        <v>328</v>
      </c>
      <c r="H596" s="73" t="s">
        <v>329</v>
      </c>
      <c r="I596" s="73" t="s">
        <v>10</v>
      </c>
      <c r="J596" s="70">
        <v>113216</v>
      </c>
      <c r="K596" s="73" t="s">
        <v>1273</v>
      </c>
      <c r="L596" s="73" t="s">
        <v>1035</v>
      </c>
      <c r="M596" s="73" t="s">
        <v>1497</v>
      </c>
      <c r="N596" s="70">
        <v>6417</v>
      </c>
      <c r="P596" s="75" t="s">
        <v>1274</v>
      </c>
    </row>
    <row r="597" spans="1:16" s="70" customFormat="1">
      <c r="A597" s="70">
        <v>22000691</v>
      </c>
      <c r="B597" s="73" t="s">
        <v>144</v>
      </c>
      <c r="C597" s="73" t="s">
        <v>145</v>
      </c>
      <c r="D597" s="86">
        <v>1315.9</v>
      </c>
      <c r="E597" s="73" t="s">
        <v>1491</v>
      </c>
      <c r="F597" s="74">
        <v>44742</v>
      </c>
      <c r="G597" s="73" t="s">
        <v>328</v>
      </c>
      <c r="H597" s="73" t="s">
        <v>329</v>
      </c>
      <c r="I597" s="73" t="s">
        <v>10</v>
      </c>
      <c r="J597" s="70">
        <v>113216</v>
      </c>
      <c r="K597" s="73" t="s">
        <v>1034</v>
      </c>
      <c r="L597" s="73" t="s">
        <v>1035</v>
      </c>
      <c r="M597" s="73" t="s">
        <v>1497</v>
      </c>
      <c r="N597" s="70">
        <v>6417</v>
      </c>
      <c r="P597" s="75" t="s">
        <v>1275</v>
      </c>
    </row>
    <row r="598" spans="1:16" s="70" customFormat="1">
      <c r="A598" s="70">
        <v>22000692</v>
      </c>
      <c r="B598" s="73" t="s">
        <v>144</v>
      </c>
      <c r="C598" s="73" t="s">
        <v>145</v>
      </c>
      <c r="D598" s="86">
        <v>32000</v>
      </c>
      <c r="E598" s="73" t="s">
        <v>1491</v>
      </c>
      <c r="F598" s="74">
        <v>44742</v>
      </c>
      <c r="G598" s="73" t="s">
        <v>328</v>
      </c>
      <c r="H598" s="73" t="s">
        <v>329</v>
      </c>
      <c r="I598" s="73" t="s">
        <v>10</v>
      </c>
      <c r="J598" s="70">
        <v>113216</v>
      </c>
      <c r="K598" s="73" t="s">
        <v>1057</v>
      </c>
      <c r="L598" s="73" t="s">
        <v>1035</v>
      </c>
      <c r="M598" s="73" t="s">
        <v>1497</v>
      </c>
      <c r="N598" s="70">
        <v>6417</v>
      </c>
      <c r="P598" s="75" t="s">
        <v>1276</v>
      </c>
    </row>
    <row r="599" spans="1:16" s="70" customFormat="1">
      <c r="A599" s="70">
        <v>22000694</v>
      </c>
      <c r="B599" s="73" t="s">
        <v>144</v>
      </c>
      <c r="C599" s="73" t="s">
        <v>145</v>
      </c>
      <c r="D599" s="86">
        <v>486420.42</v>
      </c>
      <c r="E599" s="73" t="s">
        <v>1491</v>
      </c>
      <c r="F599" s="74">
        <v>44742</v>
      </c>
      <c r="G599" s="73" t="s">
        <v>328</v>
      </c>
      <c r="H599" s="73" t="s">
        <v>329</v>
      </c>
      <c r="I599" s="73" t="s">
        <v>10</v>
      </c>
      <c r="J599" s="70">
        <v>1280054</v>
      </c>
      <c r="K599" s="73" t="s">
        <v>1277</v>
      </c>
      <c r="L599" s="73" t="s">
        <v>1278</v>
      </c>
      <c r="M599" s="73" t="s">
        <v>355</v>
      </c>
      <c r="N599" s="70">
        <v>6417</v>
      </c>
      <c r="O599" s="498" t="s">
        <v>2322</v>
      </c>
      <c r="P599" s="343" t="s">
        <v>1279</v>
      </c>
    </row>
    <row r="600" spans="1:16" s="70" customFormat="1">
      <c r="A600" s="70">
        <v>22000696</v>
      </c>
      <c r="B600" s="73" t="s">
        <v>144</v>
      </c>
      <c r="C600" s="73" t="s">
        <v>145</v>
      </c>
      <c r="D600" s="86">
        <v>2299</v>
      </c>
      <c r="E600" s="73" t="s">
        <v>1491</v>
      </c>
      <c r="F600" s="74">
        <v>44742</v>
      </c>
      <c r="G600" s="73" t="s">
        <v>328</v>
      </c>
      <c r="H600" s="73" t="s">
        <v>329</v>
      </c>
      <c r="I600" s="73" t="s">
        <v>10</v>
      </c>
      <c r="J600" s="70">
        <v>1280054</v>
      </c>
      <c r="K600" s="73" t="s">
        <v>1280</v>
      </c>
      <c r="L600" s="73" t="s">
        <v>1278</v>
      </c>
      <c r="M600" s="73" t="s">
        <v>358</v>
      </c>
      <c r="N600" s="70">
        <v>6417</v>
      </c>
      <c r="O600" s="498" t="s">
        <v>2322</v>
      </c>
      <c r="P600" s="343" t="s">
        <v>1281</v>
      </c>
    </row>
    <row r="601" spans="1:16" s="70" customFormat="1">
      <c r="A601" s="70">
        <v>22000697</v>
      </c>
      <c r="B601" s="73" t="s">
        <v>144</v>
      </c>
      <c r="C601" s="73" t="s">
        <v>145</v>
      </c>
      <c r="D601" s="86">
        <v>7400</v>
      </c>
      <c r="E601" s="73" t="s">
        <v>1491</v>
      </c>
      <c r="F601" s="74">
        <v>44742</v>
      </c>
      <c r="G601" s="73" t="s">
        <v>328</v>
      </c>
      <c r="H601" s="73" t="s">
        <v>329</v>
      </c>
      <c r="I601" s="73" t="s">
        <v>10</v>
      </c>
      <c r="J601" s="70">
        <v>113216</v>
      </c>
      <c r="K601" s="73" t="s">
        <v>1282</v>
      </c>
      <c r="L601" s="73" t="s">
        <v>1035</v>
      </c>
      <c r="M601" s="73" t="s">
        <v>1497</v>
      </c>
      <c r="N601" s="70">
        <v>6417</v>
      </c>
      <c r="P601" s="75" t="s">
        <v>1283</v>
      </c>
    </row>
    <row r="602" spans="1:16" s="70" customFormat="1">
      <c r="A602" s="70">
        <v>22000698</v>
      </c>
      <c r="B602" s="73" t="s">
        <v>144</v>
      </c>
      <c r="C602" s="73" t="s">
        <v>145</v>
      </c>
      <c r="D602" s="86">
        <v>378974.5</v>
      </c>
      <c r="E602" s="73" t="s">
        <v>1491</v>
      </c>
      <c r="F602" s="74">
        <v>44742</v>
      </c>
      <c r="G602" s="73" t="s">
        <v>328</v>
      </c>
      <c r="H602" s="73" t="s">
        <v>329</v>
      </c>
      <c r="I602" s="73" t="s">
        <v>10</v>
      </c>
      <c r="J602" s="70">
        <v>177012</v>
      </c>
      <c r="K602" s="73" t="s">
        <v>1284</v>
      </c>
      <c r="L602" s="73" t="s">
        <v>1285</v>
      </c>
      <c r="M602" s="73" t="s">
        <v>355</v>
      </c>
      <c r="N602" s="70">
        <v>6417</v>
      </c>
      <c r="O602" s="498" t="s">
        <v>2320</v>
      </c>
      <c r="P602" s="343" t="s">
        <v>1286</v>
      </c>
    </row>
    <row r="603" spans="1:16" s="70" customFormat="1">
      <c r="A603" s="70">
        <v>22000700</v>
      </c>
      <c r="B603" s="73" t="s">
        <v>144</v>
      </c>
      <c r="C603" s="73" t="s">
        <v>145</v>
      </c>
      <c r="D603" s="86">
        <v>15517.72</v>
      </c>
      <c r="E603" s="73" t="s">
        <v>1491</v>
      </c>
      <c r="F603" s="74">
        <v>44742</v>
      </c>
      <c r="G603" s="73" t="s">
        <v>328</v>
      </c>
      <c r="H603" s="73" t="s">
        <v>329</v>
      </c>
      <c r="I603" s="73" t="s">
        <v>10</v>
      </c>
      <c r="J603" s="70">
        <v>177012</v>
      </c>
      <c r="K603" s="73" t="s">
        <v>1287</v>
      </c>
      <c r="L603" s="73" t="s">
        <v>1285</v>
      </c>
      <c r="M603" s="73" t="s">
        <v>358</v>
      </c>
      <c r="N603" s="70">
        <v>6417</v>
      </c>
      <c r="O603" s="498" t="s">
        <v>2320</v>
      </c>
      <c r="P603" s="343" t="s">
        <v>1288</v>
      </c>
    </row>
    <row r="604" spans="1:16" s="70" customFormat="1">
      <c r="A604" s="70">
        <v>22000701</v>
      </c>
      <c r="B604" s="73" t="s">
        <v>144</v>
      </c>
      <c r="C604" s="73" t="s">
        <v>145</v>
      </c>
      <c r="D604" s="86">
        <v>1246.6400000000001</v>
      </c>
      <c r="E604" s="73" t="s">
        <v>1491</v>
      </c>
      <c r="F604" s="74">
        <v>44742</v>
      </c>
      <c r="G604" s="73" t="s">
        <v>328</v>
      </c>
      <c r="H604" s="73" t="s">
        <v>329</v>
      </c>
      <c r="I604" s="73" t="s">
        <v>10</v>
      </c>
      <c r="J604" s="70">
        <v>113216</v>
      </c>
      <c r="K604" s="73" t="s">
        <v>1034</v>
      </c>
      <c r="L604" s="73" t="s">
        <v>1035</v>
      </c>
      <c r="M604" s="73" t="s">
        <v>1497</v>
      </c>
      <c r="N604" s="70">
        <v>6417</v>
      </c>
      <c r="P604" s="75" t="s">
        <v>1289</v>
      </c>
    </row>
    <row r="605" spans="1:16" s="70" customFormat="1">
      <c r="A605" s="70">
        <v>22000702</v>
      </c>
      <c r="B605" s="73" t="s">
        <v>144</v>
      </c>
      <c r="C605" s="73" t="s">
        <v>145</v>
      </c>
      <c r="D605" s="86">
        <v>1451.51</v>
      </c>
      <c r="E605" s="73" t="s">
        <v>1491</v>
      </c>
      <c r="F605" s="74">
        <v>44742</v>
      </c>
      <c r="G605" s="73" t="s">
        <v>328</v>
      </c>
      <c r="H605" s="73" t="s">
        <v>329</v>
      </c>
      <c r="I605" s="73" t="s">
        <v>10</v>
      </c>
      <c r="J605" s="70">
        <v>113216</v>
      </c>
      <c r="K605" s="73" t="s">
        <v>1034</v>
      </c>
      <c r="L605" s="73" t="s">
        <v>1035</v>
      </c>
      <c r="M605" s="73" t="s">
        <v>1497</v>
      </c>
      <c r="N605" s="70">
        <v>6417</v>
      </c>
      <c r="P605" s="75" t="s">
        <v>1290</v>
      </c>
    </row>
    <row r="606" spans="1:16" s="70" customFormat="1">
      <c r="A606" s="70">
        <v>22000703</v>
      </c>
      <c r="B606" s="73" t="s">
        <v>144</v>
      </c>
      <c r="C606" s="73" t="s">
        <v>145</v>
      </c>
      <c r="D606" s="86">
        <v>949.82</v>
      </c>
      <c r="E606" s="73" t="s">
        <v>1491</v>
      </c>
      <c r="F606" s="74">
        <v>44742</v>
      </c>
      <c r="G606" s="73" t="s">
        <v>328</v>
      </c>
      <c r="H606" s="73" t="s">
        <v>329</v>
      </c>
      <c r="I606" s="73" t="s">
        <v>10</v>
      </c>
      <c r="J606" s="70">
        <v>113216</v>
      </c>
      <c r="K606" s="73" t="s">
        <v>1034</v>
      </c>
      <c r="L606" s="73" t="s">
        <v>1035</v>
      </c>
      <c r="M606" s="73" t="s">
        <v>1497</v>
      </c>
      <c r="N606" s="70">
        <v>6417</v>
      </c>
      <c r="P606" s="75" t="s">
        <v>1291</v>
      </c>
    </row>
    <row r="607" spans="1:16" s="70" customFormat="1">
      <c r="A607" s="70">
        <v>22000704</v>
      </c>
      <c r="B607" s="73" t="s">
        <v>144</v>
      </c>
      <c r="C607" s="73" t="s">
        <v>145</v>
      </c>
      <c r="D607" s="86">
        <v>989.4</v>
      </c>
      <c r="E607" s="73" t="s">
        <v>1491</v>
      </c>
      <c r="F607" s="74">
        <v>44742</v>
      </c>
      <c r="G607" s="73" t="s">
        <v>328</v>
      </c>
      <c r="H607" s="73" t="s">
        <v>329</v>
      </c>
      <c r="I607" s="73" t="s">
        <v>10</v>
      </c>
      <c r="J607" s="70">
        <v>113216</v>
      </c>
      <c r="K607" s="73" t="s">
        <v>1034</v>
      </c>
      <c r="L607" s="73" t="s">
        <v>1035</v>
      </c>
      <c r="M607" s="73" t="s">
        <v>1497</v>
      </c>
      <c r="N607" s="70">
        <v>6417</v>
      </c>
      <c r="P607" s="75" t="s">
        <v>1292</v>
      </c>
    </row>
    <row r="608" spans="1:16" s="70" customFormat="1">
      <c r="A608" s="70">
        <v>22000705</v>
      </c>
      <c r="B608" s="73" t="s">
        <v>144</v>
      </c>
      <c r="C608" s="73" t="s">
        <v>145</v>
      </c>
      <c r="D608" s="86">
        <v>692.58</v>
      </c>
      <c r="E608" s="73" t="s">
        <v>1491</v>
      </c>
      <c r="F608" s="74">
        <v>44742</v>
      </c>
      <c r="G608" s="73" t="s">
        <v>328</v>
      </c>
      <c r="H608" s="73" t="s">
        <v>329</v>
      </c>
      <c r="I608" s="73" t="s">
        <v>10</v>
      </c>
      <c r="J608" s="70">
        <v>113216</v>
      </c>
      <c r="K608" s="73" t="s">
        <v>1034</v>
      </c>
      <c r="L608" s="73" t="s">
        <v>1035</v>
      </c>
      <c r="M608" s="73" t="s">
        <v>1497</v>
      </c>
      <c r="N608" s="70">
        <v>6417</v>
      </c>
      <c r="P608" s="75" t="s">
        <v>1293</v>
      </c>
    </row>
    <row r="609" spans="1:16" s="70" customFormat="1">
      <c r="A609" s="70">
        <v>22000706</v>
      </c>
      <c r="B609" s="73" t="s">
        <v>144</v>
      </c>
      <c r="C609" s="73" t="s">
        <v>145</v>
      </c>
      <c r="D609" s="86">
        <v>742.05</v>
      </c>
      <c r="E609" s="73" t="s">
        <v>1491</v>
      </c>
      <c r="F609" s="74">
        <v>44742</v>
      </c>
      <c r="G609" s="73" t="s">
        <v>328</v>
      </c>
      <c r="H609" s="73" t="s">
        <v>329</v>
      </c>
      <c r="I609" s="73" t="s">
        <v>10</v>
      </c>
      <c r="J609" s="70">
        <v>113216</v>
      </c>
      <c r="K609" s="73" t="s">
        <v>1034</v>
      </c>
      <c r="L609" s="73" t="s">
        <v>1035</v>
      </c>
      <c r="M609" s="73" t="s">
        <v>1497</v>
      </c>
      <c r="N609" s="70">
        <v>6417</v>
      </c>
      <c r="P609" s="75" t="s">
        <v>1294</v>
      </c>
    </row>
    <row r="610" spans="1:16" s="70" customFormat="1">
      <c r="A610" s="70">
        <v>22000707</v>
      </c>
      <c r="B610" s="73" t="s">
        <v>144</v>
      </c>
      <c r="C610" s="73" t="s">
        <v>145</v>
      </c>
      <c r="D610" s="86">
        <v>724.2</v>
      </c>
      <c r="E610" s="73" t="s">
        <v>1491</v>
      </c>
      <c r="F610" s="74">
        <v>44742</v>
      </c>
      <c r="G610" s="73" t="s">
        <v>328</v>
      </c>
      <c r="H610" s="73" t="s">
        <v>329</v>
      </c>
      <c r="I610" s="73" t="s">
        <v>10</v>
      </c>
      <c r="J610" s="70">
        <v>113216</v>
      </c>
      <c r="K610" s="73" t="s">
        <v>1034</v>
      </c>
      <c r="L610" s="73" t="s">
        <v>1035</v>
      </c>
      <c r="M610" s="73" t="s">
        <v>1497</v>
      </c>
      <c r="N610" s="70">
        <v>6417</v>
      </c>
      <c r="P610" s="75" t="s">
        <v>1295</v>
      </c>
    </row>
    <row r="611" spans="1:16" s="70" customFormat="1">
      <c r="A611" s="70">
        <v>22000708</v>
      </c>
      <c r="B611" s="73" t="s">
        <v>144</v>
      </c>
      <c r="C611" s="73" t="s">
        <v>145</v>
      </c>
      <c r="D611" s="86">
        <v>1187.28</v>
      </c>
      <c r="E611" s="73" t="s">
        <v>1491</v>
      </c>
      <c r="F611" s="74">
        <v>44742</v>
      </c>
      <c r="G611" s="73" t="s">
        <v>328</v>
      </c>
      <c r="H611" s="73" t="s">
        <v>329</v>
      </c>
      <c r="I611" s="73" t="s">
        <v>10</v>
      </c>
      <c r="J611" s="70">
        <v>113216</v>
      </c>
      <c r="K611" s="73" t="s">
        <v>1034</v>
      </c>
      <c r="L611" s="73" t="s">
        <v>1035</v>
      </c>
      <c r="M611" s="73" t="s">
        <v>1497</v>
      </c>
      <c r="N611" s="70">
        <v>6417</v>
      </c>
      <c r="P611" s="75" t="s">
        <v>1296</v>
      </c>
    </row>
    <row r="612" spans="1:16" s="70" customFormat="1">
      <c r="A612" s="70">
        <v>22000709</v>
      </c>
      <c r="B612" s="73" t="s">
        <v>144</v>
      </c>
      <c r="C612" s="73" t="s">
        <v>145</v>
      </c>
      <c r="D612" s="86">
        <v>7001.11</v>
      </c>
      <c r="E612" s="73" t="s">
        <v>1491</v>
      </c>
      <c r="F612" s="74">
        <v>44742</v>
      </c>
      <c r="G612" s="73" t="s">
        <v>328</v>
      </c>
      <c r="H612" s="73" t="s">
        <v>329</v>
      </c>
      <c r="I612" s="73" t="s">
        <v>10</v>
      </c>
      <c r="J612" s="70">
        <v>113216</v>
      </c>
      <c r="K612" s="73" t="s">
        <v>1034</v>
      </c>
      <c r="L612" s="73" t="s">
        <v>1035</v>
      </c>
      <c r="M612" s="73" t="s">
        <v>1497</v>
      </c>
      <c r="N612" s="70">
        <v>6417</v>
      </c>
      <c r="P612" s="75" t="s">
        <v>1297</v>
      </c>
    </row>
    <row r="613" spans="1:16" s="70" customFormat="1">
      <c r="A613" s="70">
        <v>22000710</v>
      </c>
      <c r="B613" s="73" t="s">
        <v>144</v>
      </c>
      <c r="C613" s="73" t="s">
        <v>145</v>
      </c>
      <c r="D613" s="86">
        <v>367.05</v>
      </c>
      <c r="E613" s="73" t="s">
        <v>1491</v>
      </c>
      <c r="F613" s="74">
        <v>44742</v>
      </c>
      <c r="G613" s="73" t="s">
        <v>328</v>
      </c>
      <c r="H613" s="73" t="s">
        <v>329</v>
      </c>
      <c r="I613" s="73" t="s">
        <v>10</v>
      </c>
      <c r="J613" s="70">
        <v>113216</v>
      </c>
      <c r="K613" s="73" t="s">
        <v>1034</v>
      </c>
      <c r="L613" s="73" t="s">
        <v>1035</v>
      </c>
      <c r="M613" s="73" t="s">
        <v>1497</v>
      </c>
      <c r="N613" s="70">
        <v>6417</v>
      </c>
      <c r="P613" s="75" t="s">
        <v>1298</v>
      </c>
    </row>
    <row r="614" spans="1:16" s="70" customFormat="1">
      <c r="A614" s="70">
        <v>22000711</v>
      </c>
      <c r="B614" s="73" t="s">
        <v>144</v>
      </c>
      <c r="C614" s="73" t="s">
        <v>145</v>
      </c>
      <c r="D614" s="86">
        <v>1978.8</v>
      </c>
      <c r="E614" s="73" t="s">
        <v>1491</v>
      </c>
      <c r="F614" s="74">
        <v>44742</v>
      </c>
      <c r="G614" s="73" t="s">
        <v>328</v>
      </c>
      <c r="H614" s="73" t="s">
        <v>329</v>
      </c>
      <c r="I614" s="73" t="s">
        <v>10</v>
      </c>
      <c r="J614" s="70">
        <v>113216</v>
      </c>
      <c r="K614" s="73" t="s">
        <v>1034</v>
      </c>
      <c r="L614" s="73" t="s">
        <v>1035</v>
      </c>
      <c r="M614" s="73" t="s">
        <v>1497</v>
      </c>
      <c r="N614" s="70">
        <v>6417</v>
      </c>
      <c r="P614" s="75" t="s">
        <v>1299</v>
      </c>
    </row>
    <row r="615" spans="1:16" s="70" customFormat="1">
      <c r="A615" s="70">
        <v>22000712</v>
      </c>
      <c r="B615" s="73" t="s">
        <v>144</v>
      </c>
      <c r="C615" s="73" t="s">
        <v>145</v>
      </c>
      <c r="D615" s="86">
        <v>900.35</v>
      </c>
      <c r="E615" s="73" t="s">
        <v>1491</v>
      </c>
      <c r="F615" s="74">
        <v>44742</v>
      </c>
      <c r="G615" s="73" t="s">
        <v>328</v>
      </c>
      <c r="H615" s="73" t="s">
        <v>329</v>
      </c>
      <c r="I615" s="73" t="s">
        <v>10</v>
      </c>
      <c r="J615" s="70">
        <v>113216</v>
      </c>
      <c r="K615" s="73" t="s">
        <v>1034</v>
      </c>
      <c r="L615" s="73" t="s">
        <v>1035</v>
      </c>
      <c r="M615" s="73" t="s">
        <v>1497</v>
      </c>
      <c r="N615" s="70">
        <v>6417</v>
      </c>
      <c r="P615" s="75" t="s">
        <v>1300</v>
      </c>
    </row>
    <row r="616" spans="1:16" s="70" customFormat="1">
      <c r="A616" s="70">
        <v>22000713</v>
      </c>
      <c r="B616" s="73" t="s">
        <v>144</v>
      </c>
      <c r="C616" s="73" t="s">
        <v>145</v>
      </c>
      <c r="D616" s="86">
        <v>1266.7</v>
      </c>
      <c r="E616" s="73" t="s">
        <v>1491</v>
      </c>
      <c r="F616" s="74">
        <v>44742</v>
      </c>
      <c r="G616" s="73" t="s">
        <v>328</v>
      </c>
      <c r="H616" s="73" t="s">
        <v>329</v>
      </c>
      <c r="I616" s="73" t="s">
        <v>10</v>
      </c>
      <c r="J616" s="70">
        <v>108769</v>
      </c>
      <c r="K616" s="73" t="s">
        <v>591</v>
      </c>
      <c r="L616" s="73" t="s">
        <v>592</v>
      </c>
      <c r="M616" s="73" t="s">
        <v>456</v>
      </c>
      <c r="N616" s="70">
        <v>6417</v>
      </c>
      <c r="P616" s="75" t="s">
        <v>1301</v>
      </c>
    </row>
    <row r="617" spans="1:16" s="70" customFormat="1">
      <c r="A617" s="70">
        <v>22000714</v>
      </c>
      <c r="B617" s="73" t="s">
        <v>144</v>
      </c>
      <c r="C617" s="73" t="s">
        <v>145</v>
      </c>
      <c r="D617" s="86">
        <v>1013.36</v>
      </c>
      <c r="E617" s="73" t="s">
        <v>1491</v>
      </c>
      <c r="F617" s="74">
        <v>44742</v>
      </c>
      <c r="G617" s="73" t="s">
        <v>328</v>
      </c>
      <c r="H617" s="73" t="s">
        <v>329</v>
      </c>
      <c r="I617" s="73" t="s">
        <v>10</v>
      </c>
      <c r="J617" s="70">
        <v>108769</v>
      </c>
      <c r="K617" s="73" t="s">
        <v>591</v>
      </c>
      <c r="L617" s="73" t="s">
        <v>592</v>
      </c>
      <c r="M617" s="73" t="s">
        <v>456</v>
      </c>
      <c r="N617" s="70">
        <v>6417</v>
      </c>
      <c r="P617" s="75" t="s">
        <v>1302</v>
      </c>
    </row>
    <row r="618" spans="1:16" s="70" customFormat="1">
      <c r="A618" s="70">
        <v>22000715</v>
      </c>
      <c r="B618" s="73" t="s">
        <v>144</v>
      </c>
      <c r="C618" s="73" t="s">
        <v>145</v>
      </c>
      <c r="D618" s="86">
        <v>1013.36</v>
      </c>
      <c r="E618" s="73" t="s">
        <v>1491</v>
      </c>
      <c r="F618" s="74">
        <v>44742</v>
      </c>
      <c r="G618" s="73" t="s">
        <v>328</v>
      </c>
      <c r="H618" s="73" t="s">
        <v>329</v>
      </c>
      <c r="I618" s="73" t="s">
        <v>10</v>
      </c>
      <c r="J618" s="70">
        <v>108769</v>
      </c>
      <c r="K618" s="73" t="s">
        <v>591</v>
      </c>
      <c r="L618" s="73" t="s">
        <v>592</v>
      </c>
      <c r="M618" s="73" t="s">
        <v>456</v>
      </c>
      <c r="N618" s="70">
        <v>6417</v>
      </c>
      <c r="P618" s="75" t="s">
        <v>1303</v>
      </c>
    </row>
    <row r="619" spans="1:16" s="70" customFormat="1">
      <c r="A619" s="70">
        <v>22000717</v>
      </c>
      <c r="B619" s="73" t="s">
        <v>144</v>
      </c>
      <c r="C619" s="73" t="s">
        <v>145</v>
      </c>
      <c r="D619" s="86">
        <v>15225.12</v>
      </c>
      <c r="E619" s="73" t="s">
        <v>1491</v>
      </c>
      <c r="F619" s="74">
        <v>44746</v>
      </c>
      <c r="G619" s="73" t="s">
        <v>328</v>
      </c>
      <c r="H619" s="73" t="s">
        <v>329</v>
      </c>
      <c r="I619" s="73" t="s">
        <v>10</v>
      </c>
      <c r="J619" s="70">
        <v>113216</v>
      </c>
      <c r="K619" s="73" t="s">
        <v>1047</v>
      </c>
      <c r="L619" s="73" t="s">
        <v>1035</v>
      </c>
      <c r="M619" s="73" t="s">
        <v>1497</v>
      </c>
      <c r="N619" s="70">
        <v>6417</v>
      </c>
      <c r="P619" s="75" t="s">
        <v>1498</v>
      </c>
    </row>
    <row r="620" spans="1:16" s="70" customFormat="1">
      <c r="A620" s="70">
        <v>22000724</v>
      </c>
      <c r="B620" s="73" t="s">
        <v>144</v>
      </c>
      <c r="C620" s="73" t="s">
        <v>145</v>
      </c>
      <c r="D620" s="86">
        <v>2188.56</v>
      </c>
      <c r="E620" s="73" t="s">
        <v>1491</v>
      </c>
      <c r="F620" s="74">
        <v>44746</v>
      </c>
      <c r="G620" s="73" t="s">
        <v>328</v>
      </c>
      <c r="H620" s="73" t="s">
        <v>329</v>
      </c>
      <c r="I620" s="73" t="s">
        <v>10</v>
      </c>
      <c r="J620" s="70">
        <v>113216</v>
      </c>
      <c r="K620" s="73" t="s">
        <v>1034</v>
      </c>
      <c r="L620" s="73" t="s">
        <v>1035</v>
      </c>
      <c r="M620" s="73" t="s">
        <v>1497</v>
      </c>
      <c r="N620" s="70">
        <v>6417</v>
      </c>
      <c r="P620" s="75" t="s">
        <v>1499</v>
      </c>
    </row>
    <row r="621" spans="1:16" s="70" customFormat="1">
      <c r="A621" s="70">
        <v>22000731</v>
      </c>
      <c r="B621" s="73" t="s">
        <v>144</v>
      </c>
      <c r="C621" s="73" t="s">
        <v>145</v>
      </c>
      <c r="D621" s="86">
        <v>385.87</v>
      </c>
      <c r="E621" s="73" t="s">
        <v>1491</v>
      </c>
      <c r="F621" s="74">
        <v>44746</v>
      </c>
      <c r="G621" s="73" t="s">
        <v>328</v>
      </c>
      <c r="H621" s="73" t="s">
        <v>329</v>
      </c>
      <c r="I621" s="73" t="s">
        <v>10</v>
      </c>
      <c r="J621" s="70">
        <v>113216</v>
      </c>
      <c r="K621" s="73" t="s">
        <v>1034</v>
      </c>
      <c r="L621" s="73" t="s">
        <v>1035</v>
      </c>
      <c r="M621" s="73" t="s">
        <v>1497</v>
      </c>
      <c r="N621" s="70">
        <v>6417</v>
      </c>
      <c r="P621" s="75" t="s">
        <v>1500</v>
      </c>
    </row>
    <row r="622" spans="1:16" s="70" customFormat="1">
      <c r="A622" s="70">
        <v>22000734</v>
      </c>
      <c r="B622" s="73" t="s">
        <v>144</v>
      </c>
      <c r="C622" s="73" t="s">
        <v>145</v>
      </c>
      <c r="D622" s="86">
        <v>11204.39</v>
      </c>
      <c r="E622" s="73" t="s">
        <v>1491</v>
      </c>
      <c r="F622" s="74">
        <v>44746</v>
      </c>
      <c r="G622" s="73" t="s">
        <v>328</v>
      </c>
      <c r="H622" s="73" t="s">
        <v>329</v>
      </c>
      <c r="I622" s="73" t="s">
        <v>10</v>
      </c>
      <c r="J622" s="70">
        <v>113216</v>
      </c>
      <c r="K622" s="73" t="s">
        <v>1208</v>
      </c>
      <c r="L622" s="73" t="s">
        <v>1035</v>
      </c>
      <c r="M622" s="73" t="s">
        <v>1497</v>
      </c>
      <c r="N622" s="70">
        <v>6417</v>
      </c>
      <c r="P622" s="75" t="s">
        <v>1501</v>
      </c>
    </row>
    <row r="623" spans="1:16" s="70" customFormat="1">
      <c r="A623" s="70">
        <v>22000735</v>
      </c>
      <c r="B623" s="73" t="s">
        <v>144</v>
      </c>
      <c r="C623" s="73" t="s">
        <v>145</v>
      </c>
      <c r="D623" s="86">
        <v>83935.63</v>
      </c>
      <c r="E623" s="73" t="s">
        <v>1491</v>
      </c>
      <c r="F623" s="74">
        <v>44746</v>
      </c>
      <c r="G623" s="73" t="s">
        <v>328</v>
      </c>
      <c r="H623" s="73" t="s">
        <v>329</v>
      </c>
      <c r="I623" s="73" t="s">
        <v>10</v>
      </c>
      <c r="J623" s="70">
        <v>113216</v>
      </c>
      <c r="K623" s="73" t="s">
        <v>1208</v>
      </c>
      <c r="L623" s="73" t="s">
        <v>1035</v>
      </c>
      <c r="M623" s="73" t="s">
        <v>1497</v>
      </c>
      <c r="N623" s="70">
        <v>6417</v>
      </c>
      <c r="P623" s="75" t="s">
        <v>1502</v>
      </c>
    </row>
    <row r="624" spans="1:16" s="70" customFormat="1">
      <c r="A624" s="70">
        <v>22000737</v>
      </c>
      <c r="B624" s="73" t="s">
        <v>144</v>
      </c>
      <c r="C624" s="73" t="s">
        <v>145</v>
      </c>
      <c r="D624" s="86">
        <v>1319.2</v>
      </c>
      <c r="E624" s="73" t="s">
        <v>1491</v>
      </c>
      <c r="F624" s="74">
        <v>44746</v>
      </c>
      <c r="G624" s="73" t="s">
        <v>328</v>
      </c>
      <c r="H624" s="73" t="s">
        <v>329</v>
      </c>
      <c r="I624" s="73" t="s">
        <v>10</v>
      </c>
      <c r="J624" s="70">
        <v>113216</v>
      </c>
      <c r="K624" s="73" t="s">
        <v>1034</v>
      </c>
      <c r="L624" s="73" t="s">
        <v>1035</v>
      </c>
      <c r="M624" s="73" t="s">
        <v>1497</v>
      </c>
      <c r="N624" s="70">
        <v>6417</v>
      </c>
      <c r="P624" s="75" t="s">
        <v>1503</v>
      </c>
    </row>
    <row r="625" spans="1:16" s="70" customFormat="1">
      <c r="A625" s="70">
        <v>22000738</v>
      </c>
      <c r="B625" s="73" t="s">
        <v>144</v>
      </c>
      <c r="C625" s="73" t="s">
        <v>145</v>
      </c>
      <c r="D625" s="86">
        <v>320.57</v>
      </c>
      <c r="E625" s="73" t="s">
        <v>1491</v>
      </c>
      <c r="F625" s="74">
        <v>44746</v>
      </c>
      <c r="G625" s="73" t="s">
        <v>328</v>
      </c>
      <c r="H625" s="73" t="s">
        <v>329</v>
      </c>
      <c r="I625" s="73" t="s">
        <v>10</v>
      </c>
      <c r="J625" s="70">
        <v>113216</v>
      </c>
      <c r="K625" s="73" t="s">
        <v>1059</v>
      </c>
      <c r="L625" s="73" t="s">
        <v>1035</v>
      </c>
      <c r="M625" s="73" t="s">
        <v>1497</v>
      </c>
      <c r="N625" s="70">
        <v>6417</v>
      </c>
      <c r="P625" s="75" t="s">
        <v>1504</v>
      </c>
    </row>
    <row r="626" spans="1:16" s="70" customFormat="1">
      <c r="A626" s="70">
        <v>22000739</v>
      </c>
      <c r="B626" s="73" t="s">
        <v>144</v>
      </c>
      <c r="C626" s="73" t="s">
        <v>145</v>
      </c>
      <c r="D626" s="86">
        <v>931.2</v>
      </c>
      <c r="E626" s="73" t="s">
        <v>1491</v>
      </c>
      <c r="F626" s="74">
        <v>44746</v>
      </c>
      <c r="G626" s="73" t="s">
        <v>328</v>
      </c>
      <c r="H626" s="73" t="s">
        <v>329</v>
      </c>
      <c r="I626" s="73" t="s">
        <v>10</v>
      </c>
      <c r="J626" s="70">
        <v>113216</v>
      </c>
      <c r="K626" s="73" t="s">
        <v>1059</v>
      </c>
      <c r="L626" s="73" t="s">
        <v>1035</v>
      </c>
      <c r="M626" s="73" t="s">
        <v>1497</v>
      </c>
      <c r="N626" s="70">
        <v>6417</v>
      </c>
      <c r="P626" s="75" t="s">
        <v>1505</v>
      </c>
    </row>
    <row r="627" spans="1:16" s="70" customFormat="1">
      <c r="A627" s="70">
        <v>22000740</v>
      </c>
      <c r="B627" s="73" t="s">
        <v>144</v>
      </c>
      <c r="C627" s="73" t="s">
        <v>145</v>
      </c>
      <c r="D627" s="86">
        <v>415.55</v>
      </c>
      <c r="E627" s="73" t="s">
        <v>1491</v>
      </c>
      <c r="F627" s="74">
        <v>44746</v>
      </c>
      <c r="G627" s="73" t="s">
        <v>328</v>
      </c>
      <c r="H627" s="73" t="s">
        <v>329</v>
      </c>
      <c r="I627" s="73" t="s">
        <v>10</v>
      </c>
      <c r="J627" s="70">
        <v>113216</v>
      </c>
      <c r="K627" s="73" t="s">
        <v>1059</v>
      </c>
      <c r="L627" s="73" t="s">
        <v>1035</v>
      </c>
      <c r="M627" s="73" t="s">
        <v>1497</v>
      </c>
      <c r="N627" s="70">
        <v>6417</v>
      </c>
      <c r="P627" s="75" t="s">
        <v>1506</v>
      </c>
    </row>
    <row r="628" spans="1:16" s="70" customFormat="1">
      <c r="A628" s="70">
        <v>22000741</v>
      </c>
      <c r="B628" s="73" t="s">
        <v>144</v>
      </c>
      <c r="C628" s="73" t="s">
        <v>145</v>
      </c>
      <c r="D628" s="86">
        <v>2138.37</v>
      </c>
      <c r="E628" s="73" t="s">
        <v>1491</v>
      </c>
      <c r="F628" s="74">
        <v>44746</v>
      </c>
      <c r="G628" s="73" t="s">
        <v>328</v>
      </c>
      <c r="H628" s="73" t="s">
        <v>329</v>
      </c>
      <c r="I628" s="73" t="s">
        <v>10</v>
      </c>
      <c r="J628" s="70">
        <v>113216</v>
      </c>
      <c r="K628" s="73" t="s">
        <v>1059</v>
      </c>
      <c r="L628" s="73" t="s">
        <v>1035</v>
      </c>
      <c r="M628" s="73" t="s">
        <v>1497</v>
      </c>
      <c r="N628" s="70">
        <v>6417</v>
      </c>
      <c r="P628" s="75" t="s">
        <v>1507</v>
      </c>
    </row>
    <row r="629" spans="1:16" s="70" customFormat="1">
      <c r="A629" s="70">
        <v>22000742</v>
      </c>
      <c r="B629" s="73" t="s">
        <v>144</v>
      </c>
      <c r="C629" s="73" t="s">
        <v>145</v>
      </c>
      <c r="D629" s="86">
        <v>360.26</v>
      </c>
      <c r="E629" s="73" t="s">
        <v>1491</v>
      </c>
      <c r="F629" s="74">
        <v>44746</v>
      </c>
      <c r="G629" s="73" t="s">
        <v>328</v>
      </c>
      <c r="H629" s="73" t="s">
        <v>329</v>
      </c>
      <c r="I629" s="73" t="s">
        <v>10</v>
      </c>
      <c r="J629" s="70">
        <v>113216</v>
      </c>
      <c r="K629" s="73" t="s">
        <v>1059</v>
      </c>
      <c r="L629" s="73" t="s">
        <v>1035</v>
      </c>
      <c r="M629" s="73" t="s">
        <v>1497</v>
      </c>
      <c r="N629" s="70">
        <v>6417</v>
      </c>
      <c r="P629" s="75" t="s">
        <v>1508</v>
      </c>
    </row>
    <row r="630" spans="1:16" s="70" customFormat="1">
      <c r="A630" s="70">
        <v>22000743</v>
      </c>
      <c r="B630" s="73" t="s">
        <v>144</v>
      </c>
      <c r="C630" s="73" t="s">
        <v>145</v>
      </c>
      <c r="D630" s="86">
        <v>989.4</v>
      </c>
      <c r="E630" s="73" t="s">
        <v>1491</v>
      </c>
      <c r="F630" s="74">
        <v>44746</v>
      </c>
      <c r="G630" s="73" t="s">
        <v>328</v>
      </c>
      <c r="H630" s="73" t="s">
        <v>329</v>
      </c>
      <c r="I630" s="73" t="s">
        <v>10</v>
      </c>
      <c r="J630" s="70">
        <v>113216</v>
      </c>
      <c r="K630" s="73" t="s">
        <v>1034</v>
      </c>
      <c r="L630" s="73" t="s">
        <v>1035</v>
      </c>
      <c r="M630" s="73" t="s">
        <v>1497</v>
      </c>
      <c r="N630" s="70">
        <v>6417</v>
      </c>
      <c r="P630" s="75" t="s">
        <v>1509</v>
      </c>
    </row>
    <row r="631" spans="1:16" s="70" customFormat="1">
      <c r="A631" s="70">
        <v>22000744</v>
      </c>
      <c r="B631" s="73" t="s">
        <v>144</v>
      </c>
      <c r="C631" s="73" t="s">
        <v>145</v>
      </c>
      <c r="D631" s="86">
        <v>2120.11</v>
      </c>
      <c r="E631" s="73" t="s">
        <v>1491</v>
      </c>
      <c r="F631" s="74">
        <v>44746</v>
      </c>
      <c r="G631" s="73" t="s">
        <v>328</v>
      </c>
      <c r="H631" s="73" t="s">
        <v>329</v>
      </c>
      <c r="I631" s="73" t="s">
        <v>10</v>
      </c>
      <c r="J631" s="70">
        <v>113216</v>
      </c>
      <c r="K631" s="73" t="s">
        <v>1059</v>
      </c>
      <c r="L631" s="73" t="s">
        <v>1035</v>
      </c>
      <c r="M631" s="73" t="s">
        <v>1497</v>
      </c>
      <c r="N631" s="70">
        <v>6417</v>
      </c>
      <c r="P631" s="75" t="s">
        <v>1510</v>
      </c>
    </row>
    <row r="632" spans="1:16" s="70" customFormat="1">
      <c r="A632" s="70">
        <v>22000745</v>
      </c>
      <c r="B632" s="73" t="s">
        <v>144</v>
      </c>
      <c r="C632" s="73" t="s">
        <v>145</v>
      </c>
      <c r="D632" s="86">
        <v>1804.67</v>
      </c>
      <c r="E632" s="73" t="s">
        <v>1491</v>
      </c>
      <c r="F632" s="74">
        <v>44746</v>
      </c>
      <c r="G632" s="73" t="s">
        <v>328</v>
      </c>
      <c r="H632" s="73" t="s">
        <v>329</v>
      </c>
      <c r="I632" s="73" t="s">
        <v>10</v>
      </c>
      <c r="J632" s="70">
        <v>113216</v>
      </c>
      <c r="K632" s="73" t="s">
        <v>1059</v>
      </c>
      <c r="L632" s="73" t="s">
        <v>1035</v>
      </c>
      <c r="M632" s="73" t="s">
        <v>1497</v>
      </c>
      <c r="N632" s="70">
        <v>6417</v>
      </c>
      <c r="P632" s="75" t="s">
        <v>1511</v>
      </c>
    </row>
    <row r="633" spans="1:16" s="70" customFormat="1">
      <c r="A633" s="70">
        <v>22000746</v>
      </c>
      <c r="B633" s="73" t="s">
        <v>144</v>
      </c>
      <c r="C633" s="73" t="s">
        <v>145</v>
      </c>
      <c r="D633" s="86">
        <v>1652.88</v>
      </c>
      <c r="E633" s="73" t="s">
        <v>1491</v>
      </c>
      <c r="F633" s="74">
        <v>44746</v>
      </c>
      <c r="G633" s="73" t="s">
        <v>328</v>
      </c>
      <c r="H633" s="73" t="s">
        <v>329</v>
      </c>
      <c r="I633" s="73" t="s">
        <v>10</v>
      </c>
      <c r="J633" s="70">
        <v>113216</v>
      </c>
      <c r="K633" s="73" t="s">
        <v>1059</v>
      </c>
      <c r="L633" s="73" t="s">
        <v>1035</v>
      </c>
      <c r="M633" s="73" t="s">
        <v>1497</v>
      </c>
      <c r="N633" s="70">
        <v>6417</v>
      </c>
      <c r="P633" s="75" t="s">
        <v>1512</v>
      </c>
    </row>
    <row r="634" spans="1:16" s="70" customFormat="1">
      <c r="A634" s="70">
        <v>22000747</v>
      </c>
      <c r="B634" s="73" t="s">
        <v>144</v>
      </c>
      <c r="C634" s="73" t="s">
        <v>145</v>
      </c>
      <c r="D634" s="86">
        <v>308.69</v>
      </c>
      <c r="E634" s="73" t="s">
        <v>1491</v>
      </c>
      <c r="F634" s="74">
        <v>44746</v>
      </c>
      <c r="G634" s="73" t="s">
        <v>328</v>
      </c>
      <c r="H634" s="73" t="s">
        <v>329</v>
      </c>
      <c r="I634" s="73" t="s">
        <v>10</v>
      </c>
      <c r="J634" s="70">
        <v>113216</v>
      </c>
      <c r="K634" s="73" t="s">
        <v>1059</v>
      </c>
      <c r="L634" s="73" t="s">
        <v>1035</v>
      </c>
      <c r="M634" s="73" t="s">
        <v>1497</v>
      </c>
      <c r="N634" s="70">
        <v>6417</v>
      </c>
      <c r="P634" s="75" t="s">
        <v>1513</v>
      </c>
    </row>
    <row r="635" spans="1:16" s="70" customFormat="1">
      <c r="A635" s="70">
        <v>22000749</v>
      </c>
      <c r="B635" s="73" t="s">
        <v>144</v>
      </c>
      <c r="C635" s="73" t="s">
        <v>145</v>
      </c>
      <c r="D635" s="86">
        <v>405.19</v>
      </c>
      <c r="E635" s="73" t="s">
        <v>1491</v>
      </c>
      <c r="F635" s="74">
        <v>44746</v>
      </c>
      <c r="G635" s="73" t="s">
        <v>328</v>
      </c>
      <c r="H635" s="73" t="s">
        <v>329</v>
      </c>
      <c r="I635" s="73" t="s">
        <v>10</v>
      </c>
      <c r="J635" s="70">
        <v>113216</v>
      </c>
      <c r="K635" s="73" t="s">
        <v>1059</v>
      </c>
      <c r="L635" s="73" t="s">
        <v>1035</v>
      </c>
      <c r="M635" s="73" t="s">
        <v>1497</v>
      </c>
      <c r="N635" s="70">
        <v>6417</v>
      </c>
      <c r="P635" s="75" t="s">
        <v>1514</v>
      </c>
    </row>
    <row r="636" spans="1:16" s="70" customFormat="1">
      <c r="A636" s="70">
        <v>22000750</v>
      </c>
      <c r="B636" s="73" t="s">
        <v>144</v>
      </c>
      <c r="C636" s="73" t="s">
        <v>145</v>
      </c>
      <c r="D636" s="86">
        <v>791.52</v>
      </c>
      <c r="E636" s="73" t="s">
        <v>1491</v>
      </c>
      <c r="F636" s="74">
        <v>44746</v>
      </c>
      <c r="G636" s="73" t="s">
        <v>328</v>
      </c>
      <c r="H636" s="73" t="s">
        <v>329</v>
      </c>
      <c r="I636" s="73" t="s">
        <v>10</v>
      </c>
      <c r="J636" s="70">
        <v>113216</v>
      </c>
      <c r="K636" s="73" t="s">
        <v>1034</v>
      </c>
      <c r="L636" s="73" t="s">
        <v>1035</v>
      </c>
      <c r="M636" s="73" t="s">
        <v>1497</v>
      </c>
      <c r="N636" s="70">
        <v>6417</v>
      </c>
      <c r="P636" s="75" t="s">
        <v>1515</v>
      </c>
    </row>
    <row r="637" spans="1:16" s="70" customFormat="1">
      <c r="A637" s="70">
        <v>22000751</v>
      </c>
      <c r="B637" s="73" t="s">
        <v>144</v>
      </c>
      <c r="C637" s="73" t="s">
        <v>145</v>
      </c>
      <c r="D637" s="86">
        <v>17033.2</v>
      </c>
      <c r="E637" s="73" t="s">
        <v>1491</v>
      </c>
      <c r="F637" s="74">
        <v>44746</v>
      </c>
      <c r="G637" s="73" t="s">
        <v>328</v>
      </c>
      <c r="H637" s="73" t="s">
        <v>329</v>
      </c>
      <c r="I637" s="73" t="s">
        <v>10</v>
      </c>
      <c r="J637" s="70">
        <v>113216</v>
      </c>
      <c r="K637" s="73" t="s">
        <v>1034</v>
      </c>
      <c r="L637" s="73" t="s">
        <v>1035</v>
      </c>
      <c r="M637" s="73" t="s">
        <v>1497</v>
      </c>
      <c r="N637" s="70">
        <v>6417</v>
      </c>
      <c r="P637" s="75" t="s">
        <v>1516</v>
      </c>
    </row>
    <row r="638" spans="1:16" s="70" customFormat="1">
      <c r="A638" s="70">
        <v>22000753</v>
      </c>
      <c r="B638" s="73" t="s">
        <v>144</v>
      </c>
      <c r="C638" s="73" t="s">
        <v>145</v>
      </c>
      <c r="D638" s="86">
        <v>1978.8</v>
      </c>
      <c r="E638" s="73" t="s">
        <v>1491</v>
      </c>
      <c r="F638" s="74">
        <v>44746</v>
      </c>
      <c r="G638" s="73" t="s">
        <v>328</v>
      </c>
      <c r="H638" s="73" t="s">
        <v>329</v>
      </c>
      <c r="I638" s="73" t="s">
        <v>10</v>
      </c>
      <c r="J638" s="70">
        <v>113216</v>
      </c>
      <c r="K638" s="73" t="s">
        <v>1034</v>
      </c>
      <c r="L638" s="73" t="s">
        <v>1035</v>
      </c>
      <c r="M638" s="73" t="s">
        <v>1497</v>
      </c>
      <c r="N638" s="70">
        <v>6417</v>
      </c>
      <c r="P638" s="75" t="s">
        <v>1517</v>
      </c>
    </row>
    <row r="639" spans="1:16" s="70" customFormat="1">
      <c r="A639" s="70">
        <v>22000754</v>
      </c>
      <c r="B639" s="73" t="s">
        <v>144</v>
      </c>
      <c r="C639" s="73" t="s">
        <v>145</v>
      </c>
      <c r="D639" s="86">
        <v>402.74</v>
      </c>
      <c r="E639" s="73" t="s">
        <v>1491</v>
      </c>
      <c r="F639" s="74">
        <v>44746</v>
      </c>
      <c r="G639" s="73" t="s">
        <v>328</v>
      </c>
      <c r="H639" s="73" t="s">
        <v>329</v>
      </c>
      <c r="I639" s="73" t="s">
        <v>10</v>
      </c>
      <c r="J639" s="70">
        <v>113216</v>
      </c>
      <c r="K639" s="73" t="s">
        <v>1034</v>
      </c>
      <c r="L639" s="73" t="s">
        <v>1035</v>
      </c>
      <c r="M639" s="73" t="s">
        <v>1497</v>
      </c>
      <c r="N639" s="70">
        <v>6417</v>
      </c>
      <c r="P639" s="75" t="s">
        <v>1518</v>
      </c>
    </row>
    <row r="640" spans="1:16" s="70" customFormat="1">
      <c r="A640" s="70">
        <v>22000755</v>
      </c>
      <c r="B640" s="73" t="s">
        <v>144</v>
      </c>
      <c r="C640" s="73" t="s">
        <v>145</v>
      </c>
      <c r="D640" s="86">
        <v>573.85</v>
      </c>
      <c r="E640" s="73" t="s">
        <v>1491</v>
      </c>
      <c r="F640" s="74">
        <v>44746</v>
      </c>
      <c r="G640" s="73" t="s">
        <v>328</v>
      </c>
      <c r="H640" s="73" t="s">
        <v>329</v>
      </c>
      <c r="I640" s="73" t="s">
        <v>10</v>
      </c>
      <c r="J640" s="70">
        <v>113216</v>
      </c>
      <c r="K640" s="73" t="s">
        <v>1034</v>
      </c>
      <c r="L640" s="73" t="s">
        <v>1035</v>
      </c>
      <c r="M640" s="73" t="s">
        <v>1497</v>
      </c>
      <c r="N640" s="70">
        <v>6417</v>
      </c>
      <c r="P640" s="75" t="s">
        <v>1519</v>
      </c>
    </row>
    <row r="641" spans="1:16" s="70" customFormat="1">
      <c r="A641" s="70">
        <v>22000756</v>
      </c>
      <c r="B641" s="73" t="s">
        <v>144</v>
      </c>
      <c r="C641" s="73" t="s">
        <v>145</v>
      </c>
      <c r="D641" s="86">
        <v>1212.83</v>
      </c>
      <c r="E641" s="73" t="s">
        <v>1491</v>
      </c>
      <c r="F641" s="74">
        <v>44746</v>
      </c>
      <c r="G641" s="73" t="s">
        <v>328</v>
      </c>
      <c r="H641" s="73" t="s">
        <v>329</v>
      </c>
      <c r="I641" s="73" t="s">
        <v>10</v>
      </c>
      <c r="J641" s="70">
        <v>113216</v>
      </c>
      <c r="K641" s="73" t="s">
        <v>1034</v>
      </c>
      <c r="L641" s="73" t="s">
        <v>1035</v>
      </c>
      <c r="M641" s="73" t="s">
        <v>1497</v>
      </c>
      <c r="N641" s="70">
        <v>6417</v>
      </c>
      <c r="P641" s="75" t="s">
        <v>1520</v>
      </c>
    </row>
    <row r="642" spans="1:16" s="70" customFormat="1">
      <c r="A642" s="70">
        <v>22000757</v>
      </c>
      <c r="B642" s="73" t="s">
        <v>144</v>
      </c>
      <c r="C642" s="73" t="s">
        <v>145</v>
      </c>
      <c r="D642" s="86">
        <v>1187.28</v>
      </c>
      <c r="E642" s="73" t="s">
        <v>1491</v>
      </c>
      <c r="F642" s="74">
        <v>44746</v>
      </c>
      <c r="G642" s="73" t="s">
        <v>328</v>
      </c>
      <c r="H642" s="73" t="s">
        <v>329</v>
      </c>
      <c r="I642" s="73" t="s">
        <v>10</v>
      </c>
      <c r="J642" s="70">
        <v>113216</v>
      </c>
      <c r="K642" s="73" t="s">
        <v>1034</v>
      </c>
      <c r="L642" s="73" t="s">
        <v>1035</v>
      </c>
      <c r="M642" s="73" t="s">
        <v>1497</v>
      </c>
      <c r="N642" s="70">
        <v>6417</v>
      </c>
      <c r="P642" s="75" t="s">
        <v>1521</v>
      </c>
    </row>
    <row r="643" spans="1:16" s="70" customFormat="1">
      <c r="A643" s="70">
        <v>22000758</v>
      </c>
      <c r="B643" s="73" t="s">
        <v>144</v>
      </c>
      <c r="C643" s="73" t="s">
        <v>145</v>
      </c>
      <c r="D643" s="86">
        <v>593.64</v>
      </c>
      <c r="E643" s="73" t="s">
        <v>1491</v>
      </c>
      <c r="F643" s="74">
        <v>44746</v>
      </c>
      <c r="G643" s="73" t="s">
        <v>328</v>
      </c>
      <c r="H643" s="73" t="s">
        <v>329</v>
      </c>
      <c r="I643" s="73" t="s">
        <v>10</v>
      </c>
      <c r="J643" s="70">
        <v>113216</v>
      </c>
      <c r="K643" s="73" t="s">
        <v>1059</v>
      </c>
      <c r="L643" s="73" t="s">
        <v>1035</v>
      </c>
      <c r="M643" s="73" t="s">
        <v>1497</v>
      </c>
      <c r="N643" s="70">
        <v>6417</v>
      </c>
      <c r="P643" s="75" t="s">
        <v>1522</v>
      </c>
    </row>
    <row r="644" spans="1:16" s="70" customFormat="1">
      <c r="A644" s="70">
        <v>22000759</v>
      </c>
      <c r="B644" s="73" t="s">
        <v>144</v>
      </c>
      <c r="C644" s="73" t="s">
        <v>145</v>
      </c>
      <c r="D644" s="86">
        <v>87246.59</v>
      </c>
      <c r="E644" s="73" t="s">
        <v>1491</v>
      </c>
      <c r="F644" s="74">
        <v>44746</v>
      </c>
      <c r="G644" s="73" t="s">
        <v>328</v>
      </c>
      <c r="H644" s="73" t="s">
        <v>329</v>
      </c>
      <c r="I644" s="73" t="s">
        <v>10</v>
      </c>
      <c r="J644" s="70">
        <v>113216</v>
      </c>
      <c r="K644" s="73" t="s">
        <v>1523</v>
      </c>
      <c r="L644" s="73" t="s">
        <v>1035</v>
      </c>
      <c r="M644" s="73" t="s">
        <v>1497</v>
      </c>
      <c r="N644" s="70">
        <v>6417</v>
      </c>
      <c r="P644" s="75" t="s">
        <v>1524</v>
      </c>
    </row>
    <row r="645" spans="1:16" s="70" customFormat="1">
      <c r="A645" s="70">
        <v>22000760</v>
      </c>
      <c r="B645" s="73" t="s">
        <v>144</v>
      </c>
      <c r="C645" s="73" t="s">
        <v>145</v>
      </c>
      <c r="D645" s="86">
        <v>1597.94</v>
      </c>
      <c r="E645" s="73" t="s">
        <v>1491</v>
      </c>
      <c r="F645" s="74">
        <v>44746</v>
      </c>
      <c r="G645" s="73" t="s">
        <v>328</v>
      </c>
      <c r="H645" s="73" t="s">
        <v>329</v>
      </c>
      <c r="I645" s="73" t="s">
        <v>10</v>
      </c>
      <c r="J645" s="70">
        <v>113216</v>
      </c>
      <c r="K645" s="73" t="s">
        <v>1059</v>
      </c>
      <c r="L645" s="73" t="s">
        <v>1035</v>
      </c>
      <c r="M645" s="73" t="s">
        <v>1497</v>
      </c>
      <c r="N645" s="70">
        <v>6417</v>
      </c>
      <c r="P645" s="75" t="s">
        <v>1525</v>
      </c>
    </row>
    <row r="646" spans="1:16" s="70" customFormat="1">
      <c r="A646" s="70">
        <v>22000762</v>
      </c>
      <c r="B646" s="73" t="s">
        <v>144</v>
      </c>
      <c r="C646" s="73" t="s">
        <v>145</v>
      </c>
      <c r="D646" s="86">
        <v>469.95</v>
      </c>
      <c r="E646" s="73" t="s">
        <v>1491</v>
      </c>
      <c r="F646" s="74">
        <v>44746</v>
      </c>
      <c r="G646" s="73" t="s">
        <v>328</v>
      </c>
      <c r="H646" s="73" t="s">
        <v>329</v>
      </c>
      <c r="I646" s="73" t="s">
        <v>10</v>
      </c>
      <c r="J646" s="70">
        <v>113216</v>
      </c>
      <c r="K646" s="73" t="s">
        <v>1034</v>
      </c>
      <c r="L646" s="73" t="s">
        <v>1035</v>
      </c>
      <c r="M646" s="73" t="s">
        <v>1497</v>
      </c>
      <c r="N646" s="70">
        <v>6417</v>
      </c>
      <c r="P646" s="75" t="s">
        <v>1526</v>
      </c>
    </row>
    <row r="647" spans="1:16" s="70" customFormat="1">
      <c r="A647" s="70">
        <v>22000763</v>
      </c>
      <c r="B647" s="73" t="s">
        <v>144</v>
      </c>
      <c r="C647" s="73" t="s">
        <v>145</v>
      </c>
      <c r="D647" s="86">
        <v>593.64</v>
      </c>
      <c r="E647" s="73" t="s">
        <v>1491</v>
      </c>
      <c r="F647" s="74">
        <v>44746</v>
      </c>
      <c r="G647" s="73" t="s">
        <v>328</v>
      </c>
      <c r="H647" s="73" t="s">
        <v>329</v>
      </c>
      <c r="I647" s="73" t="s">
        <v>10</v>
      </c>
      <c r="J647" s="70">
        <v>113216</v>
      </c>
      <c r="K647" s="73" t="s">
        <v>1034</v>
      </c>
      <c r="L647" s="73" t="s">
        <v>1035</v>
      </c>
      <c r="M647" s="73" t="s">
        <v>1497</v>
      </c>
      <c r="N647" s="70">
        <v>6417</v>
      </c>
      <c r="P647" s="75" t="s">
        <v>1527</v>
      </c>
    </row>
    <row r="648" spans="1:16" s="70" customFormat="1">
      <c r="A648" s="70">
        <v>22000764</v>
      </c>
      <c r="B648" s="73" t="s">
        <v>144</v>
      </c>
      <c r="C648" s="73" t="s">
        <v>145</v>
      </c>
      <c r="D648" s="86">
        <v>759.9</v>
      </c>
      <c r="E648" s="73" t="s">
        <v>1491</v>
      </c>
      <c r="F648" s="74">
        <v>44746</v>
      </c>
      <c r="G648" s="73" t="s">
        <v>328</v>
      </c>
      <c r="H648" s="73" t="s">
        <v>329</v>
      </c>
      <c r="I648" s="73" t="s">
        <v>10</v>
      </c>
      <c r="J648" s="70">
        <v>113216</v>
      </c>
      <c r="K648" s="73" t="s">
        <v>1034</v>
      </c>
      <c r="L648" s="73" t="s">
        <v>1035</v>
      </c>
      <c r="M648" s="73" t="s">
        <v>1497</v>
      </c>
      <c r="N648" s="70">
        <v>6417</v>
      </c>
      <c r="P648" s="75" t="s">
        <v>1528</v>
      </c>
    </row>
    <row r="649" spans="1:16" s="70" customFormat="1">
      <c r="A649" s="70">
        <v>22000765</v>
      </c>
      <c r="B649" s="73" t="s">
        <v>144</v>
      </c>
      <c r="C649" s="73" t="s">
        <v>145</v>
      </c>
      <c r="D649" s="86">
        <v>7618.38</v>
      </c>
      <c r="E649" s="73" t="s">
        <v>1491</v>
      </c>
      <c r="F649" s="74">
        <v>44746</v>
      </c>
      <c r="G649" s="73" t="s">
        <v>328</v>
      </c>
      <c r="H649" s="73" t="s">
        <v>329</v>
      </c>
      <c r="I649" s="73" t="s">
        <v>10</v>
      </c>
      <c r="J649" s="70">
        <v>113216</v>
      </c>
      <c r="K649" s="73" t="s">
        <v>1034</v>
      </c>
      <c r="L649" s="73" t="s">
        <v>1035</v>
      </c>
      <c r="M649" s="73" t="s">
        <v>1497</v>
      </c>
      <c r="N649" s="70">
        <v>6417</v>
      </c>
      <c r="P649" s="75" t="s">
        <v>1529</v>
      </c>
    </row>
    <row r="650" spans="1:16" s="70" customFormat="1">
      <c r="A650" s="70">
        <v>22000766</v>
      </c>
      <c r="B650" s="73" t="s">
        <v>144</v>
      </c>
      <c r="C650" s="73" t="s">
        <v>145</v>
      </c>
      <c r="D650" s="86">
        <v>1406.11</v>
      </c>
      <c r="E650" s="73" t="s">
        <v>1491</v>
      </c>
      <c r="F650" s="74">
        <v>44746</v>
      </c>
      <c r="G650" s="73" t="s">
        <v>328</v>
      </c>
      <c r="H650" s="73" t="s">
        <v>329</v>
      </c>
      <c r="I650" s="73" t="s">
        <v>10</v>
      </c>
      <c r="J650" s="70">
        <v>113216</v>
      </c>
      <c r="K650" s="73" t="s">
        <v>1034</v>
      </c>
      <c r="L650" s="73" t="s">
        <v>1035</v>
      </c>
      <c r="M650" s="73" t="s">
        <v>1497</v>
      </c>
      <c r="N650" s="70">
        <v>6417</v>
      </c>
      <c r="P650" s="75" t="s">
        <v>1530</v>
      </c>
    </row>
    <row r="651" spans="1:16" s="70" customFormat="1">
      <c r="A651" s="70">
        <v>22000767</v>
      </c>
      <c r="B651" s="73" t="s">
        <v>144</v>
      </c>
      <c r="C651" s="73" t="s">
        <v>145</v>
      </c>
      <c r="D651" s="86">
        <v>712.37</v>
      </c>
      <c r="E651" s="73" t="s">
        <v>1491</v>
      </c>
      <c r="F651" s="74">
        <v>44746</v>
      </c>
      <c r="G651" s="73" t="s">
        <v>328</v>
      </c>
      <c r="H651" s="73" t="s">
        <v>329</v>
      </c>
      <c r="I651" s="73" t="s">
        <v>10</v>
      </c>
      <c r="J651" s="70">
        <v>113216</v>
      </c>
      <c r="K651" s="73" t="s">
        <v>1034</v>
      </c>
      <c r="L651" s="73" t="s">
        <v>1035</v>
      </c>
      <c r="M651" s="73" t="s">
        <v>1497</v>
      </c>
      <c r="N651" s="70">
        <v>6417</v>
      </c>
      <c r="P651" s="75" t="s">
        <v>1531</v>
      </c>
    </row>
    <row r="652" spans="1:16" s="70" customFormat="1">
      <c r="A652" s="70">
        <v>22000770</v>
      </c>
      <c r="B652" s="73" t="s">
        <v>144</v>
      </c>
      <c r="C652" s="73" t="s">
        <v>145</v>
      </c>
      <c r="D652" s="86">
        <v>237.46</v>
      </c>
      <c r="E652" s="73" t="s">
        <v>1491</v>
      </c>
      <c r="F652" s="74">
        <v>44746</v>
      </c>
      <c r="G652" s="73" t="s">
        <v>328</v>
      </c>
      <c r="H652" s="73" t="s">
        <v>329</v>
      </c>
      <c r="I652" s="73" t="s">
        <v>10</v>
      </c>
      <c r="J652" s="70">
        <v>113216</v>
      </c>
      <c r="K652" s="73" t="s">
        <v>1059</v>
      </c>
      <c r="L652" s="73" t="s">
        <v>1035</v>
      </c>
      <c r="M652" s="73" t="s">
        <v>1497</v>
      </c>
      <c r="N652" s="70">
        <v>6417</v>
      </c>
      <c r="P652" s="75" t="s">
        <v>1532</v>
      </c>
    </row>
    <row r="653" spans="1:16" s="70" customFormat="1">
      <c r="A653" s="70">
        <v>22000771</v>
      </c>
      <c r="B653" s="73" t="s">
        <v>144</v>
      </c>
      <c r="C653" s="73" t="s">
        <v>145</v>
      </c>
      <c r="D653" s="86">
        <v>1583.04</v>
      </c>
      <c r="E653" s="73" t="s">
        <v>1491</v>
      </c>
      <c r="F653" s="74">
        <v>44746</v>
      </c>
      <c r="G653" s="73" t="s">
        <v>328</v>
      </c>
      <c r="H653" s="73" t="s">
        <v>329</v>
      </c>
      <c r="I653" s="73" t="s">
        <v>10</v>
      </c>
      <c r="J653" s="70">
        <v>113216</v>
      </c>
      <c r="K653" s="73" t="s">
        <v>1034</v>
      </c>
      <c r="L653" s="73" t="s">
        <v>1035</v>
      </c>
      <c r="M653" s="73" t="s">
        <v>1497</v>
      </c>
      <c r="N653" s="70">
        <v>6417</v>
      </c>
      <c r="P653" s="75" t="s">
        <v>1533</v>
      </c>
    </row>
    <row r="654" spans="1:16" s="70" customFormat="1">
      <c r="A654" s="70">
        <v>22000772</v>
      </c>
      <c r="B654" s="73" t="s">
        <v>144</v>
      </c>
      <c r="C654" s="73" t="s">
        <v>145</v>
      </c>
      <c r="D654" s="86">
        <v>504.79</v>
      </c>
      <c r="E654" s="73" t="s">
        <v>1491</v>
      </c>
      <c r="F654" s="74">
        <v>44746</v>
      </c>
      <c r="G654" s="73" t="s">
        <v>328</v>
      </c>
      <c r="H654" s="73" t="s">
        <v>329</v>
      </c>
      <c r="I654" s="73" t="s">
        <v>10</v>
      </c>
      <c r="J654" s="70">
        <v>113216</v>
      </c>
      <c r="K654" s="73" t="s">
        <v>1034</v>
      </c>
      <c r="L654" s="73" t="s">
        <v>1035</v>
      </c>
      <c r="M654" s="73" t="s">
        <v>1497</v>
      </c>
      <c r="N654" s="70">
        <v>6417</v>
      </c>
      <c r="P654" s="75" t="s">
        <v>1534</v>
      </c>
    </row>
    <row r="655" spans="1:16" s="70" customFormat="1">
      <c r="A655" s="70">
        <v>22000773</v>
      </c>
      <c r="B655" s="73" t="s">
        <v>144</v>
      </c>
      <c r="C655" s="73" t="s">
        <v>145</v>
      </c>
      <c r="D655" s="86">
        <v>627.20000000000005</v>
      </c>
      <c r="E655" s="73" t="s">
        <v>1491</v>
      </c>
      <c r="F655" s="74">
        <v>44746</v>
      </c>
      <c r="G655" s="73" t="s">
        <v>328</v>
      </c>
      <c r="H655" s="73" t="s">
        <v>329</v>
      </c>
      <c r="I655" s="73" t="s">
        <v>10</v>
      </c>
      <c r="J655" s="70">
        <v>113216</v>
      </c>
      <c r="K655" s="73" t="s">
        <v>1034</v>
      </c>
      <c r="L655" s="73" t="s">
        <v>1035</v>
      </c>
      <c r="M655" s="73" t="s">
        <v>1497</v>
      </c>
      <c r="N655" s="70">
        <v>6417</v>
      </c>
      <c r="P655" s="75" t="s">
        <v>1535</v>
      </c>
    </row>
    <row r="656" spans="1:16" s="70" customFormat="1">
      <c r="A656" s="70">
        <v>22000774</v>
      </c>
      <c r="B656" s="73" t="s">
        <v>144</v>
      </c>
      <c r="C656" s="73" t="s">
        <v>145</v>
      </c>
      <c r="D656" s="86">
        <v>1286.22</v>
      </c>
      <c r="E656" s="73" t="s">
        <v>1491</v>
      </c>
      <c r="F656" s="74">
        <v>44746</v>
      </c>
      <c r="G656" s="73" t="s">
        <v>328</v>
      </c>
      <c r="H656" s="73" t="s">
        <v>329</v>
      </c>
      <c r="I656" s="73" t="s">
        <v>10</v>
      </c>
      <c r="J656" s="70">
        <v>113216</v>
      </c>
      <c r="K656" s="73" t="s">
        <v>1034</v>
      </c>
      <c r="L656" s="73" t="s">
        <v>1035</v>
      </c>
      <c r="M656" s="73" t="s">
        <v>1497</v>
      </c>
      <c r="N656" s="70">
        <v>6417</v>
      </c>
      <c r="P656" s="75" t="s">
        <v>1536</v>
      </c>
    </row>
    <row r="657" spans="1:16" s="70" customFormat="1">
      <c r="A657" s="70">
        <v>22000776</v>
      </c>
      <c r="B657" s="73" t="s">
        <v>144</v>
      </c>
      <c r="C657" s="73" t="s">
        <v>145</v>
      </c>
      <c r="D657" s="86">
        <v>2876.19</v>
      </c>
      <c r="E657" s="73" t="s">
        <v>1491</v>
      </c>
      <c r="F657" s="74">
        <v>44746</v>
      </c>
      <c r="G657" s="73" t="s">
        <v>328</v>
      </c>
      <c r="H657" s="73" t="s">
        <v>329</v>
      </c>
      <c r="I657" s="73" t="s">
        <v>10</v>
      </c>
      <c r="J657" s="70">
        <v>113216</v>
      </c>
      <c r="K657" s="73" t="s">
        <v>1034</v>
      </c>
      <c r="L657" s="73" t="s">
        <v>1035</v>
      </c>
      <c r="M657" s="73" t="s">
        <v>1497</v>
      </c>
      <c r="N657" s="70">
        <v>6417</v>
      </c>
      <c r="P657" s="75" t="s">
        <v>1537</v>
      </c>
    </row>
    <row r="658" spans="1:16" s="70" customFormat="1">
      <c r="A658" s="70">
        <v>22000777</v>
      </c>
      <c r="B658" s="73" t="s">
        <v>144</v>
      </c>
      <c r="C658" s="73" t="s">
        <v>145</v>
      </c>
      <c r="D658" s="86">
        <v>23792.92</v>
      </c>
      <c r="E658" s="73" t="s">
        <v>1491</v>
      </c>
      <c r="F658" s="74">
        <v>44746</v>
      </c>
      <c r="G658" s="73" t="s">
        <v>328</v>
      </c>
      <c r="H658" s="73" t="s">
        <v>329</v>
      </c>
      <c r="I658" s="73" t="s">
        <v>10</v>
      </c>
      <c r="J658" s="70">
        <v>113216</v>
      </c>
      <c r="K658" s="73" t="s">
        <v>1090</v>
      </c>
      <c r="L658" s="73" t="s">
        <v>1035</v>
      </c>
      <c r="M658" s="73" t="s">
        <v>1497</v>
      </c>
      <c r="N658" s="70">
        <v>6417</v>
      </c>
      <c r="P658" s="75" t="s">
        <v>1538</v>
      </c>
    </row>
    <row r="659" spans="1:16" s="70" customFormat="1">
      <c r="A659" s="70">
        <v>22000779</v>
      </c>
      <c r="B659" s="73" t="s">
        <v>144</v>
      </c>
      <c r="C659" s="73" t="s">
        <v>145</v>
      </c>
      <c r="D659" s="86">
        <v>989.4</v>
      </c>
      <c r="E659" s="73" t="s">
        <v>1491</v>
      </c>
      <c r="F659" s="74">
        <v>44746</v>
      </c>
      <c r="G659" s="73" t="s">
        <v>328</v>
      </c>
      <c r="H659" s="73" t="s">
        <v>329</v>
      </c>
      <c r="I659" s="73" t="s">
        <v>10</v>
      </c>
      <c r="J659" s="70">
        <v>113216</v>
      </c>
      <c r="K659" s="73" t="s">
        <v>1034</v>
      </c>
      <c r="L659" s="73" t="s">
        <v>1035</v>
      </c>
      <c r="M659" s="73" t="s">
        <v>1497</v>
      </c>
      <c r="N659" s="70">
        <v>6417</v>
      </c>
      <c r="P659" s="75" t="s">
        <v>1539</v>
      </c>
    </row>
    <row r="660" spans="1:16" s="70" customFormat="1">
      <c r="A660" s="70">
        <v>22000781</v>
      </c>
      <c r="B660" s="73" t="s">
        <v>144</v>
      </c>
      <c r="C660" s="73" t="s">
        <v>145</v>
      </c>
      <c r="D660" s="86">
        <v>15283.32</v>
      </c>
      <c r="E660" s="73" t="s">
        <v>1491</v>
      </c>
      <c r="F660" s="74">
        <v>44746</v>
      </c>
      <c r="G660" s="73" t="s">
        <v>328</v>
      </c>
      <c r="H660" s="73" t="s">
        <v>329</v>
      </c>
      <c r="I660" s="73" t="s">
        <v>10</v>
      </c>
      <c r="J660" s="70">
        <v>113216</v>
      </c>
      <c r="K660" s="73" t="s">
        <v>1101</v>
      </c>
      <c r="L660" s="73" t="s">
        <v>1035</v>
      </c>
      <c r="M660" s="73" t="s">
        <v>1497</v>
      </c>
      <c r="N660" s="70">
        <v>6417</v>
      </c>
      <c r="P660" s="75" t="s">
        <v>1540</v>
      </c>
    </row>
    <row r="661" spans="1:16" s="70" customFormat="1">
      <c r="A661" s="70">
        <v>22000783</v>
      </c>
      <c r="B661" s="73" t="s">
        <v>144</v>
      </c>
      <c r="C661" s="73" t="s">
        <v>145</v>
      </c>
      <c r="D661" s="86">
        <v>6200</v>
      </c>
      <c r="E661" s="73" t="s">
        <v>1491</v>
      </c>
      <c r="F661" s="74">
        <v>44746</v>
      </c>
      <c r="G661" s="73" t="s">
        <v>328</v>
      </c>
      <c r="H661" s="73" t="s">
        <v>329</v>
      </c>
      <c r="I661" s="73" t="s">
        <v>10</v>
      </c>
      <c r="J661" s="70">
        <v>113216</v>
      </c>
      <c r="K661" s="73" t="s">
        <v>1541</v>
      </c>
      <c r="L661" s="73" t="s">
        <v>1035</v>
      </c>
      <c r="M661" s="73" t="s">
        <v>1497</v>
      </c>
      <c r="N661" s="70">
        <v>6417</v>
      </c>
      <c r="P661" s="75" t="s">
        <v>1542</v>
      </c>
    </row>
    <row r="662" spans="1:16" s="70" customFormat="1">
      <c r="A662" s="70">
        <v>22000784</v>
      </c>
      <c r="B662" s="73" t="s">
        <v>144</v>
      </c>
      <c r="C662" s="73" t="s">
        <v>145</v>
      </c>
      <c r="D662" s="86">
        <v>1164</v>
      </c>
      <c r="E662" s="73" t="s">
        <v>1491</v>
      </c>
      <c r="F662" s="74">
        <v>44746</v>
      </c>
      <c r="G662" s="73" t="s">
        <v>328</v>
      </c>
      <c r="H662" s="73" t="s">
        <v>329</v>
      </c>
      <c r="I662" s="73" t="s">
        <v>10</v>
      </c>
      <c r="J662" s="70">
        <v>113216</v>
      </c>
      <c r="K662" s="73" t="s">
        <v>1034</v>
      </c>
      <c r="L662" s="73" t="s">
        <v>1035</v>
      </c>
      <c r="M662" s="73" t="s">
        <v>1497</v>
      </c>
      <c r="N662" s="70">
        <v>6417</v>
      </c>
      <c r="P662" s="75" t="s">
        <v>1543</v>
      </c>
    </row>
    <row r="663" spans="1:16" s="70" customFormat="1">
      <c r="A663" s="70">
        <v>22000785</v>
      </c>
      <c r="B663" s="73" t="s">
        <v>144</v>
      </c>
      <c r="C663" s="73" t="s">
        <v>145</v>
      </c>
      <c r="D663" s="86">
        <v>1113.3699999999999</v>
      </c>
      <c r="E663" s="73" t="s">
        <v>1491</v>
      </c>
      <c r="F663" s="74">
        <v>44746</v>
      </c>
      <c r="G663" s="73" t="s">
        <v>328</v>
      </c>
      <c r="H663" s="73" t="s">
        <v>329</v>
      </c>
      <c r="I663" s="73" t="s">
        <v>10</v>
      </c>
      <c r="J663" s="70">
        <v>113216</v>
      </c>
      <c r="K663" s="73" t="s">
        <v>1034</v>
      </c>
      <c r="L663" s="73" t="s">
        <v>1035</v>
      </c>
      <c r="M663" s="73" t="s">
        <v>1497</v>
      </c>
      <c r="N663" s="70">
        <v>6417</v>
      </c>
      <c r="P663" s="75" t="s">
        <v>1544</v>
      </c>
    </row>
    <row r="664" spans="1:16" s="70" customFormat="1">
      <c r="A664" s="70">
        <v>22000786</v>
      </c>
      <c r="B664" s="73" t="s">
        <v>144</v>
      </c>
      <c r="C664" s="73" t="s">
        <v>145</v>
      </c>
      <c r="D664" s="86">
        <v>1164</v>
      </c>
      <c r="E664" s="73" t="s">
        <v>1491</v>
      </c>
      <c r="F664" s="74">
        <v>44746</v>
      </c>
      <c r="G664" s="73" t="s">
        <v>328</v>
      </c>
      <c r="H664" s="73" t="s">
        <v>329</v>
      </c>
      <c r="I664" s="73" t="s">
        <v>10</v>
      </c>
      <c r="J664" s="70">
        <v>113216</v>
      </c>
      <c r="K664" s="73" t="s">
        <v>1034</v>
      </c>
      <c r="L664" s="73" t="s">
        <v>1035</v>
      </c>
      <c r="M664" s="73" t="s">
        <v>1497</v>
      </c>
      <c r="N664" s="70">
        <v>6417</v>
      </c>
      <c r="P664" s="75" t="s">
        <v>1545</v>
      </c>
    </row>
    <row r="665" spans="1:16" s="70" customFormat="1">
      <c r="A665" s="70">
        <v>22000787</v>
      </c>
      <c r="B665" s="73" t="s">
        <v>144</v>
      </c>
      <c r="C665" s="73" t="s">
        <v>145</v>
      </c>
      <c r="D665" s="86">
        <v>2849.47</v>
      </c>
      <c r="E665" s="73" t="s">
        <v>1491</v>
      </c>
      <c r="F665" s="74">
        <v>44746</v>
      </c>
      <c r="G665" s="73" t="s">
        <v>328</v>
      </c>
      <c r="H665" s="73" t="s">
        <v>329</v>
      </c>
      <c r="I665" s="73" t="s">
        <v>10</v>
      </c>
      <c r="J665" s="70">
        <v>113216</v>
      </c>
      <c r="K665" s="73" t="s">
        <v>1034</v>
      </c>
      <c r="L665" s="73" t="s">
        <v>1035</v>
      </c>
      <c r="M665" s="73" t="s">
        <v>1497</v>
      </c>
      <c r="N665" s="70">
        <v>6417</v>
      </c>
      <c r="P665" s="75" t="s">
        <v>1546</v>
      </c>
    </row>
    <row r="666" spans="1:16" s="70" customFormat="1">
      <c r="A666" s="70">
        <v>22000788</v>
      </c>
      <c r="B666" s="73" t="s">
        <v>144</v>
      </c>
      <c r="C666" s="73" t="s">
        <v>145</v>
      </c>
      <c r="D666" s="86">
        <v>600.42999999999995</v>
      </c>
      <c r="E666" s="73" t="s">
        <v>1491</v>
      </c>
      <c r="F666" s="74">
        <v>44746</v>
      </c>
      <c r="G666" s="73" t="s">
        <v>328</v>
      </c>
      <c r="H666" s="73" t="s">
        <v>329</v>
      </c>
      <c r="I666" s="73" t="s">
        <v>10</v>
      </c>
      <c r="J666" s="70">
        <v>113216</v>
      </c>
      <c r="K666" s="73" t="s">
        <v>1034</v>
      </c>
      <c r="L666" s="73" t="s">
        <v>1035</v>
      </c>
      <c r="M666" s="73" t="s">
        <v>1497</v>
      </c>
      <c r="N666" s="70">
        <v>6417</v>
      </c>
      <c r="P666" s="75" t="s">
        <v>1547</v>
      </c>
    </row>
    <row r="667" spans="1:16" s="70" customFormat="1">
      <c r="A667" s="70">
        <v>22000789</v>
      </c>
      <c r="B667" s="73" t="s">
        <v>144</v>
      </c>
      <c r="C667" s="73" t="s">
        <v>145</v>
      </c>
      <c r="D667" s="86">
        <v>1645.12</v>
      </c>
      <c r="E667" s="73" t="s">
        <v>1491</v>
      </c>
      <c r="F667" s="74">
        <v>44746</v>
      </c>
      <c r="G667" s="73" t="s">
        <v>328</v>
      </c>
      <c r="H667" s="73" t="s">
        <v>329</v>
      </c>
      <c r="I667" s="73" t="s">
        <v>10</v>
      </c>
      <c r="J667" s="70">
        <v>113216</v>
      </c>
      <c r="K667" s="73" t="s">
        <v>1034</v>
      </c>
      <c r="L667" s="73" t="s">
        <v>1035</v>
      </c>
      <c r="M667" s="73" t="s">
        <v>1497</v>
      </c>
      <c r="N667" s="70">
        <v>6417</v>
      </c>
      <c r="P667" s="75" t="s">
        <v>1548</v>
      </c>
    </row>
    <row r="668" spans="1:16" s="70" customFormat="1">
      <c r="A668" s="70">
        <v>22000790</v>
      </c>
      <c r="B668" s="73" t="s">
        <v>144</v>
      </c>
      <c r="C668" s="73" t="s">
        <v>145</v>
      </c>
      <c r="D668" s="86">
        <v>949.82</v>
      </c>
      <c r="E668" s="73" t="s">
        <v>1491</v>
      </c>
      <c r="F668" s="74">
        <v>44746</v>
      </c>
      <c r="G668" s="73" t="s">
        <v>328</v>
      </c>
      <c r="H668" s="73" t="s">
        <v>329</v>
      </c>
      <c r="I668" s="73" t="s">
        <v>10</v>
      </c>
      <c r="J668" s="70">
        <v>113216</v>
      </c>
      <c r="K668" s="73" t="s">
        <v>1034</v>
      </c>
      <c r="L668" s="73" t="s">
        <v>1035</v>
      </c>
      <c r="M668" s="73" t="s">
        <v>1497</v>
      </c>
      <c r="N668" s="70">
        <v>6417</v>
      </c>
      <c r="P668" s="75" t="s">
        <v>1549</v>
      </c>
    </row>
    <row r="669" spans="1:16" s="70" customFormat="1">
      <c r="A669" s="70">
        <v>22000792</v>
      </c>
      <c r="B669" s="73" t="s">
        <v>144</v>
      </c>
      <c r="C669" s="73" t="s">
        <v>145</v>
      </c>
      <c r="D669" s="86">
        <v>95363.19</v>
      </c>
      <c r="E669" s="73" t="s">
        <v>1491</v>
      </c>
      <c r="F669" s="74">
        <v>44746</v>
      </c>
      <c r="G669" s="73" t="s">
        <v>328</v>
      </c>
      <c r="H669" s="73" t="s">
        <v>329</v>
      </c>
      <c r="I669" s="73" t="s">
        <v>10</v>
      </c>
      <c r="J669" s="70">
        <v>113216</v>
      </c>
      <c r="K669" s="73" t="s">
        <v>1238</v>
      </c>
      <c r="L669" s="73" t="s">
        <v>1035</v>
      </c>
      <c r="M669" s="73" t="s">
        <v>1497</v>
      </c>
      <c r="N669" s="70">
        <v>6417</v>
      </c>
      <c r="P669" s="75" t="s">
        <v>1550</v>
      </c>
    </row>
    <row r="670" spans="1:16" s="70" customFormat="1">
      <c r="A670" s="70">
        <v>22000793</v>
      </c>
      <c r="B670" s="73" t="s">
        <v>144</v>
      </c>
      <c r="C670" s="73" t="s">
        <v>145</v>
      </c>
      <c r="D670" s="86">
        <v>367.05</v>
      </c>
      <c r="E670" s="73" t="s">
        <v>1491</v>
      </c>
      <c r="F670" s="74">
        <v>44746</v>
      </c>
      <c r="G670" s="73" t="s">
        <v>328</v>
      </c>
      <c r="H670" s="73" t="s">
        <v>329</v>
      </c>
      <c r="I670" s="73" t="s">
        <v>10</v>
      </c>
      <c r="J670" s="70">
        <v>113216</v>
      </c>
      <c r="K670" s="73" t="s">
        <v>1034</v>
      </c>
      <c r="L670" s="73" t="s">
        <v>1035</v>
      </c>
      <c r="M670" s="73" t="s">
        <v>1497</v>
      </c>
      <c r="N670" s="70">
        <v>6417</v>
      </c>
      <c r="P670" s="75" t="s">
        <v>1551</v>
      </c>
    </row>
    <row r="671" spans="1:16" s="70" customFormat="1">
      <c r="A671" s="70">
        <v>22000794</v>
      </c>
      <c r="B671" s="73" t="s">
        <v>144</v>
      </c>
      <c r="C671" s="73" t="s">
        <v>145</v>
      </c>
      <c r="D671" s="86">
        <v>395.76</v>
      </c>
      <c r="E671" s="73" t="s">
        <v>1491</v>
      </c>
      <c r="F671" s="74">
        <v>44746</v>
      </c>
      <c r="G671" s="73" t="s">
        <v>328</v>
      </c>
      <c r="H671" s="73" t="s">
        <v>329</v>
      </c>
      <c r="I671" s="73" t="s">
        <v>10</v>
      </c>
      <c r="J671" s="70">
        <v>113216</v>
      </c>
      <c r="K671" s="73" t="s">
        <v>1034</v>
      </c>
      <c r="L671" s="73" t="s">
        <v>1035</v>
      </c>
      <c r="M671" s="73" t="s">
        <v>1497</v>
      </c>
      <c r="N671" s="70">
        <v>6417</v>
      </c>
      <c r="P671" s="75" t="s">
        <v>1552</v>
      </c>
    </row>
    <row r="672" spans="1:16" s="70" customFormat="1">
      <c r="A672" s="70">
        <v>22000795</v>
      </c>
      <c r="B672" s="73" t="s">
        <v>144</v>
      </c>
      <c r="C672" s="73" t="s">
        <v>145</v>
      </c>
      <c r="D672" s="86">
        <v>1210.56</v>
      </c>
      <c r="E672" s="73" t="s">
        <v>1491</v>
      </c>
      <c r="F672" s="74">
        <v>44746</v>
      </c>
      <c r="G672" s="73" t="s">
        <v>328</v>
      </c>
      <c r="H672" s="73" t="s">
        <v>329</v>
      </c>
      <c r="I672" s="73" t="s">
        <v>10</v>
      </c>
      <c r="J672" s="70">
        <v>113216</v>
      </c>
      <c r="K672" s="73" t="s">
        <v>1034</v>
      </c>
      <c r="L672" s="73" t="s">
        <v>1035</v>
      </c>
      <c r="M672" s="73" t="s">
        <v>1497</v>
      </c>
      <c r="N672" s="70">
        <v>6417</v>
      </c>
      <c r="P672" s="75" t="s">
        <v>1553</v>
      </c>
    </row>
    <row r="673" spans="1:16" s="70" customFormat="1">
      <c r="A673" s="70">
        <v>22000796</v>
      </c>
      <c r="B673" s="73" t="s">
        <v>144</v>
      </c>
      <c r="C673" s="73" t="s">
        <v>145</v>
      </c>
      <c r="D673" s="86">
        <v>965.15</v>
      </c>
      <c r="E673" s="73" t="s">
        <v>1491</v>
      </c>
      <c r="F673" s="74">
        <v>44746</v>
      </c>
      <c r="G673" s="73" t="s">
        <v>328</v>
      </c>
      <c r="H673" s="73" t="s">
        <v>329</v>
      </c>
      <c r="I673" s="73" t="s">
        <v>10</v>
      </c>
      <c r="J673" s="70">
        <v>113216</v>
      </c>
      <c r="K673" s="73" t="s">
        <v>1034</v>
      </c>
      <c r="L673" s="73" t="s">
        <v>1035</v>
      </c>
      <c r="M673" s="73" t="s">
        <v>1497</v>
      </c>
      <c r="N673" s="70">
        <v>6417</v>
      </c>
      <c r="P673" s="75" t="s">
        <v>1554</v>
      </c>
    </row>
    <row r="674" spans="1:16" s="70" customFormat="1">
      <c r="A674" s="70">
        <v>22000797</v>
      </c>
      <c r="B674" s="73" t="s">
        <v>144</v>
      </c>
      <c r="C674" s="73" t="s">
        <v>145</v>
      </c>
      <c r="D674" s="86">
        <v>3177.72</v>
      </c>
      <c r="E674" s="73" t="s">
        <v>1491</v>
      </c>
      <c r="F674" s="74">
        <v>44746</v>
      </c>
      <c r="G674" s="73" t="s">
        <v>328</v>
      </c>
      <c r="H674" s="73" t="s">
        <v>329</v>
      </c>
      <c r="I674" s="73" t="s">
        <v>10</v>
      </c>
      <c r="J674" s="70">
        <v>113216</v>
      </c>
      <c r="K674" s="73" t="s">
        <v>1034</v>
      </c>
      <c r="L674" s="73" t="s">
        <v>1035</v>
      </c>
      <c r="M674" s="73" t="s">
        <v>1497</v>
      </c>
      <c r="N674" s="70">
        <v>6417</v>
      </c>
      <c r="P674" s="75" t="s">
        <v>1555</v>
      </c>
    </row>
    <row r="675" spans="1:16" s="70" customFormat="1">
      <c r="A675" s="70">
        <v>22000798</v>
      </c>
      <c r="B675" s="73" t="s">
        <v>144</v>
      </c>
      <c r="C675" s="73" t="s">
        <v>145</v>
      </c>
      <c r="D675" s="86">
        <v>6318.77</v>
      </c>
      <c r="E675" s="73" t="s">
        <v>1491</v>
      </c>
      <c r="F675" s="74">
        <v>44746</v>
      </c>
      <c r="G675" s="73" t="s">
        <v>328</v>
      </c>
      <c r="H675" s="73" t="s">
        <v>329</v>
      </c>
      <c r="I675" s="73" t="s">
        <v>10</v>
      </c>
      <c r="J675" s="70">
        <v>113216</v>
      </c>
      <c r="K675" s="73" t="s">
        <v>1034</v>
      </c>
      <c r="L675" s="73" t="s">
        <v>1035</v>
      </c>
      <c r="M675" s="73" t="s">
        <v>1497</v>
      </c>
      <c r="N675" s="70">
        <v>6417</v>
      </c>
      <c r="P675" s="75" t="s">
        <v>1556</v>
      </c>
    </row>
    <row r="676" spans="1:16" s="70" customFormat="1">
      <c r="A676" s="70">
        <v>22000799</v>
      </c>
      <c r="B676" s="73" t="s">
        <v>144</v>
      </c>
      <c r="C676" s="73" t="s">
        <v>145</v>
      </c>
      <c r="D676" s="86">
        <v>721.91</v>
      </c>
      <c r="E676" s="73" t="s">
        <v>1491</v>
      </c>
      <c r="F676" s="74">
        <v>44746</v>
      </c>
      <c r="G676" s="73" t="s">
        <v>328</v>
      </c>
      <c r="H676" s="73" t="s">
        <v>329</v>
      </c>
      <c r="I676" s="73" t="s">
        <v>10</v>
      </c>
      <c r="J676" s="70">
        <v>113216</v>
      </c>
      <c r="K676" s="73" t="s">
        <v>1059</v>
      </c>
      <c r="L676" s="73" t="s">
        <v>1035</v>
      </c>
      <c r="M676" s="73" t="s">
        <v>1497</v>
      </c>
      <c r="N676" s="70">
        <v>6417</v>
      </c>
      <c r="P676" s="75" t="s">
        <v>1557</v>
      </c>
    </row>
    <row r="677" spans="1:16" s="70" customFormat="1">
      <c r="A677" s="70">
        <v>22000800</v>
      </c>
      <c r="B677" s="73" t="s">
        <v>144</v>
      </c>
      <c r="C677" s="73" t="s">
        <v>145</v>
      </c>
      <c r="D677" s="86">
        <v>593.64</v>
      </c>
      <c r="E677" s="73" t="s">
        <v>1491</v>
      </c>
      <c r="F677" s="74">
        <v>44746</v>
      </c>
      <c r="G677" s="73" t="s">
        <v>328</v>
      </c>
      <c r="H677" s="73" t="s">
        <v>329</v>
      </c>
      <c r="I677" s="73" t="s">
        <v>10</v>
      </c>
      <c r="J677" s="70">
        <v>113216</v>
      </c>
      <c r="K677" s="73" t="s">
        <v>1059</v>
      </c>
      <c r="L677" s="73" t="s">
        <v>1035</v>
      </c>
      <c r="M677" s="73" t="s">
        <v>1497</v>
      </c>
      <c r="N677" s="70">
        <v>6417</v>
      </c>
      <c r="P677" s="75" t="s">
        <v>1558</v>
      </c>
    </row>
    <row r="678" spans="1:16" s="70" customFormat="1">
      <c r="A678" s="70">
        <v>22000801</v>
      </c>
      <c r="B678" s="73" t="s">
        <v>144</v>
      </c>
      <c r="C678" s="73" t="s">
        <v>145</v>
      </c>
      <c r="D678" s="86">
        <v>170.99</v>
      </c>
      <c r="E678" s="73" t="s">
        <v>1491</v>
      </c>
      <c r="F678" s="74">
        <v>44746</v>
      </c>
      <c r="G678" s="73" t="s">
        <v>328</v>
      </c>
      <c r="H678" s="73" t="s">
        <v>329</v>
      </c>
      <c r="I678" s="73" t="s">
        <v>10</v>
      </c>
      <c r="J678" s="70">
        <v>113216</v>
      </c>
      <c r="K678" s="73" t="s">
        <v>1059</v>
      </c>
      <c r="L678" s="73" t="s">
        <v>1035</v>
      </c>
      <c r="M678" s="73" t="s">
        <v>1497</v>
      </c>
      <c r="N678" s="70">
        <v>6417</v>
      </c>
      <c r="P678" s="75" t="s">
        <v>1559</v>
      </c>
    </row>
    <row r="679" spans="1:16" s="70" customFormat="1">
      <c r="A679" s="70">
        <v>22000802</v>
      </c>
      <c r="B679" s="73" t="s">
        <v>144</v>
      </c>
      <c r="C679" s="73" t="s">
        <v>145</v>
      </c>
      <c r="D679" s="86">
        <v>219.41</v>
      </c>
      <c r="E679" s="73" t="s">
        <v>1491</v>
      </c>
      <c r="F679" s="74">
        <v>44746</v>
      </c>
      <c r="G679" s="73" t="s">
        <v>328</v>
      </c>
      <c r="H679" s="73" t="s">
        <v>329</v>
      </c>
      <c r="I679" s="73" t="s">
        <v>10</v>
      </c>
      <c r="J679" s="70">
        <v>113216</v>
      </c>
      <c r="K679" s="73" t="s">
        <v>1059</v>
      </c>
      <c r="L679" s="73" t="s">
        <v>1035</v>
      </c>
      <c r="M679" s="73" t="s">
        <v>1497</v>
      </c>
      <c r="N679" s="70">
        <v>6417</v>
      </c>
      <c r="P679" s="75" t="s">
        <v>1560</v>
      </c>
    </row>
    <row r="680" spans="1:16" s="70" customFormat="1">
      <c r="A680" s="70">
        <v>22000803</v>
      </c>
      <c r="B680" s="73" t="s">
        <v>144</v>
      </c>
      <c r="C680" s="73" t="s">
        <v>145</v>
      </c>
      <c r="D680" s="86">
        <v>1804.67</v>
      </c>
      <c r="E680" s="73" t="s">
        <v>1491</v>
      </c>
      <c r="F680" s="74">
        <v>44746</v>
      </c>
      <c r="G680" s="73" t="s">
        <v>328</v>
      </c>
      <c r="H680" s="73" t="s">
        <v>329</v>
      </c>
      <c r="I680" s="73" t="s">
        <v>10</v>
      </c>
      <c r="J680" s="70">
        <v>113216</v>
      </c>
      <c r="K680" s="73" t="s">
        <v>1059</v>
      </c>
      <c r="L680" s="73" t="s">
        <v>1035</v>
      </c>
      <c r="M680" s="73" t="s">
        <v>1497</v>
      </c>
      <c r="N680" s="70">
        <v>6417</v>
      </c>
      <c r="P680" s="75" t="s">
        <v>1561</v>
      </c>
    </row>
    <row r="681" spans="1:16" s="70" customFormat="1">
      <c r="A681" s="70">
        <v>22000804</v>
      </c>
      <c r="B681" s="73" t="s">
        <v>144</v>
      </c>
      <c r="C681" s="73" t="s">
        <v>145</v>
      </c>
      <c r="D681" s="86">
        <v>1464.17</v>
      </c>
      <c r="E681" s="73" t="s">
        <v>1491</v>
      </c>
      <c r="F681" s="74">
        <v>44746</v>
      </c>
      <c r="G681" s="73" t="s">
        <v>328</v>
      </c>
      <c r="H681" s="73" t="s">
        <v>329</v>
      </c>
      <c r="I681" s="73" t="s">
        <v>10</v>
      </c>
      <c r="J681" s="70">
        <v>113216</v>
      </c>
      <c r="K681" s="73" t="s">
        <v>1059</v>
      </c>
      <c r="L681" s="73" t="s">
        <v>1035</v>
      </c>
      <c r="M681" s="73" t="s">
        <v>1497</v>
      </c>
      <c r="N681" s="70">
        <v>6417</v>
      </c>
      <c r="P681" s="75" t="s">
        <v>1562</v>
      </c>
    </row>
    <row r="682" spans="1:16" s="70" customFormat="1">
      <c r="A682" s="70">
        <v>22000805</v>
      </c>
      <c r="B682" s="73" t="s">
        <v>144</v>
      </c>
      <c r="C682" s="73" t="s">
        <v>145</v>
      </c>
      <c r="D682" s="86">
        <v>2900.65</v>
      </c>
      <c r="E682" s="73" t="s">
        <v>1491</v>
      </c>
      <c r="F682" s="74">
        <v>44746</v>
      </c>
      <c r="G682" s="73" t="s">
        <v>328</v>
      </c>
      <c r="H682" s="73" t="s">
        <v>329</v>
      </c>
      <c r="I682" s="73" t="s">
        <v>10</v>
      </c>
      <c r="J682" s="70">
        <v>113216</v>
      </c>
      <c r="K682" s="73" t="s">
        <v>1059</v>
      </c>
      <c r="L682" s="73" t="s">
        <v>1035</v>
      </c>
      <c r="M682" s="73" t="s">
        <v>1497</v>
      </c>
      <c r="N682" s="70">
        <v>6417</v>
      </c>
      <c r="P682" s="75" t="s">
        <v>1563</v>
      </c>
    </row>
    <row r="683" spans="1:16" s="70" customFormat="1">
      <c r="A683" s="70">
        <v>22000806</v>
      </c>
      <c r="B683" s="73" t="s">
        <v>144</v>
      </c>
      <c r="C683" s="73" t="s">
        <v>145</v>
      </c>
      <c r="D683" s="86">
        <v>2916</v>
      </c>
      <c r="E683" s="73" t="s">
        <v>1491</v>
      </c>
      <c r="F683" s="74">
        <v>44746</v>
      </c>
      <c r="G683" s="73" t="s">
        <v>328</v>
      </c>
      <c r="H683" s="73" t="s">
        <v>329</v>
      </c>
      <c r="I683" s="73" t="s">
        <v>10</v>
      </c>
      <c r="J683" s="70">
        <v>113216</v>
      </c>
      <c r="K683" s="73" t="s">
        <v>1059</v>
      </c>
      <c r="L683" s="73" t="s">
        <v>1035</v>
      </c>
      <c r="M683" s="73" t="s">
        <v>1497</v>
      </c>
      <c r="N683" s="70">
        <v>6417</v>
      </c>
      <c r="P683" s="75" t="s">
        <v>1564</v>
      </c>
    </row>
    <row r="684" spans="1:16" s="70" customFormat="1">
      <c r="A684" s="70">
        <v>22000807</v>
      </c>
      <c r="B684" s="73" t="s">
        <v>144</v>
      </c>
      <c r="C684" s="73" t="s">
        <v>145</v>
      </c>
      <c r="D684" s="86">
        <v>213.71</v>
      </c>
      <c r="E684" s="73" t="s">
        <v>1491</v>
      </c>
      <c r="F684" s="74">
        <v>44746</v>
      </c>
      <c r="G684" s="73" t="s">
        <v>328</v>
      </c>
      <c r="H684" s="73" t="s">
        <v>329</v>
      </c>
      <c r="I684" s="73" t="s">
        <v>10</v>
      </c>
      <c r="J684" s="70">
        <v>113216</v>
      </c>
      <c r="K684" s="73" t="s">
        <v>1059</v>
      </c>
      <c r="L684" s="73" t="s">
        <v>1035</v>
      </c>
      <c r="M684" s="73" t="s">
        <v>1497</v>
      </c>
      <c r="N684" s="70">
        <v>6417</v>
      </c>
      <c r="P684" s="75" t="s">
        <v>1565</v>
      </c>
    </row>
    <row r="685" spans="1:16" s="70" customFormat="1">
      <c r="A685" s="70">
        <v>22000808</v>
      </c>
      <c r="B685" s="73" t="s">
        <v>144</v>
      </c>
      <c r="C685" s="73" t="s">
        <v>145</v>
      </c>
      <c r="D685" s="86">
        <v>35067.54</v>
      </c>
      <c r="E685" s="73" t="s">
        <v>1491</v>
      </c>
      <c r="F685" s="74">
        <v>44746</v>
      </c>
      <c r="G685" s="73" t="s">
        <v>328</v>
      </c>
      <c r="H685" s="73" t="s">
        <v>329</v>
      </c>
      <c r="I685" s="73" t="s">
        <v>10</v>
      </c>
      <c r="J685" s="70">
        <v>113216</v>
      </c>
      <c r="K685" s="73" t="s">
        <v>1090</v>
      </c>
      <c r="L685" s="73" t="s">
        <v>1035</v>
      </c>
      <c r="M685" s="73" t="s">
        <v>1497</v>
      </c>
      <c r="N685" s="70">
        <v>6417</v>
      </c>
      <c r="P685" s="75" t="s">
        <v>1566</v>
      </c>
    </row>
    <row r="686" spans="1:16" s="70" customFormat="1">
      <c r="A686" s="70">
        <v>22000810</v>
      </c>
      <c r="B686" s="73" t="s">
        <v>144</v>
      </c>
      <c r="C686" s="73" t="s">
        <v>145</v>
      </c>
      <c r="D686" s="86">
        <v>870.67</v>
      </c>
      <c r="E686" s="73" t="s">
        <v>1491</v>
      </c>
      <c r="F686" s="74">
        <v>44746</v>
      </c>
      <c r="G686" s="73" t="s">
        <v>328</v>
      </c>
      <c r="H686" s="73" t="s">
        <v>329</v>
      </c>
      <c r="I686" s="73" t="s">
        <v>10</v>
      </c>
      <c r="J686" s="70">
        <v>113216</v>
      </c>
      <c r="K686" s="73" t="s">
        <v>1034</v>
      </c>
      <c r="L686" s="73" t="s">
        <v>1035</v>
      </c>
      <c r="M686" s="73" t="s">
        <v>1497</v>
      </c>
      <c r="N686" s="70">
        <v>6417</v>
      </c>
      <c r="P686" s="75" t="s">
        <v>1567</v>
      </c>
    </row>
    <row r="687" spans="1:16" s="70" customFormat="1">
      <c r="A687" s="70">
        <v>22000811</v>
      </c>
      <c r="B687" s="73" t="s">
        <v>144</v>
      </c>
      <c r="C687" s="73" t="s">
        <v>145</v>
      </c>
      <c r="D687" s="86">
        <v>494.51</v>
      </c>
      <c r="E687" s="73" t="s">
        <v>1491</v>
      </c>
      <c r="F687" s="74">
        <v>44746</v>
      </c>
      <c r="G687" s="73" t="s">
        <v>328</v>
      </c>
      <c r="H687" s="73" t="s">
        <v>329</v>
      </c>
      <c r="I687" s="73" t="s">
        <v>10</v>
      </c>
      <c r="J687" s="70">
        <v>113216</v>
      </c>
      <c r="K687" s="73" t="s">
        <v>1034</v>
      </c>
      <c r="L687" s="73" t="s">
        <v>1035</v>
      </c>
      <c r="M687" s="73" t="s">
        <v>1497</v>
      </c>
      <c r="N687" s="70">
        <v>6417</v>
      </c>
      <c r="P687" s="75" t="s">
        <v>1568</v>
      </c>
    </row>
    <row r="688" spans="1:16" s="70" customFormat="1">
      <c r="A688" s="70">
        <v>22000813</v>
      </c>
      <c r="B688" s="73" t="s">
        <v>144</v>
      </c>
      <c r="C688" s="73" t="s">
        <v>145</v>
      </c>
      <c r="D688" s="86">
        <v>1531.63</v>
      </c>
      <c r="E688" s="73" t="s">
        <v>1491</v>
      </c>
      <c r="F688" s="74">
        <v>44746</v>
      </c>
      <c r="G688" s="73" t="s">
        <v>328</v>
      </c>
      <c r="H688" s="73" t="s">
        <v>329</v>
      </c>
      <c r="I688" s="73" t="s">
        <v>10</v>
      </c>
      <c r="J688" s="70">
        <v>113216</v>
      </c>
      <c r="K688" s="73" t="s">
        <v>1034</v>
      </c>
      <c r="L688" s="73" t="s">
        <v>1035</v>
      </c>
      <c r="M688" s="73" t="s">
        <v>1497</v>
      </c>
      <c r="N688" s="70">
        <v>6417</v>
      </c>
      <c r="P688" s="75" t="s">
        <v>1569</v>
      </c>
    </row>
    <row r="689" spans="1:16" s="70" customFormat="1">
      <c r="A689" s="70">
        <v>22000814</v>
      </c>
      <c r="B689" s="73" t="s">
        <v>144</v>
      </c>
      <c r="C689" s="73" t="s">
        <v>145</v>
      </c>
      <c r="D689" s="86">
        <v>3007.78</v>
      </c>
      <c r="E689" s="73" t="s">
        <v>1491</v>
      </c>
      <c r="F689" s="74">
        <v>44746</v>
      </c>
      <c r="G689" s="73" t="s">
        <v>328</v>
      </c>
      <c r="H689" s="73" t="s">
        <v>329</v>
      </c>
      <c r="I689" s="73" t="s">
        <v>10</v>
      </c>
      <c r="J689" s="70">
        <v>113216</v>
      </c>
      <c r="K689" s="73" t="s">
        <v>1034</v>
      </c>
      <c r="L689" s="73" t="s">
        <v>1035</v>
      </c>
      <c r="M689" s="73" t="s">
        <v>1497</v>
      </c>
      <c r="N689" s="70">
        <v>6417</v>
      </c>
      <c r="P689" s="75" t="s">
        <v>1570</v>
      </c>
    </row>
    <row r="690" spans="1:16" s="70" customFormat="1">
      <c r="A690" s="70">
        <v>22000815</v>
      </c>
      <c r="B690" s="73" t="s">
        <v>144</v>
      </c>
      <c r="C690" s="73" t="s">
        <v>145</v>
      </c>
      <c r="D690" s="86">
        <v>2374.56</v>
      </c>
      <c r="E690" s="73" t="s">
        <v>1491</v>
      </c>
      <c r="F690" s="74">
        <v>44746</v>
      </c>
      <c r="G690" s="73" t="s">
        <v>328</v>
      </c>
      <c r="H690" s="73" t="s">
        <v>329</v>
      </c>
      <c r="I690" s="73" t="s">
        <v>10</v>
      </c>
      <c r="J690" s="70">
        <v>113216</v>
      </c>
      <c r="K690" s="73" t="s">
        <v>1034</v>
      </c>
      <c r="L690" s="73" t="s">
        <v>1035</v>
      </c>
      <c r="M690" s="73" t="s">
        <v>1497</v>
      </c>
      <c r="N690" s="70">
        <v>6417</v>
      </c>
      <c r="P690" s="75" t="s">
        <v>1571</v>
      </c>
    </row>
    <row r="691" spans="1:16" s="70" customFormat="1">
      <c r="A691" s="70">
        <v>22000816</v>
      </c>
      <c r="B691" s="73" t="s">
        <v>144</v>
      </c>
      <c r="C691" s="73" t="s">
        <v>145</v>
      </c>
      <c r="D691" s="86">
        <v>576.76</v>
      </c>
      <c r="E691" s="73" t="s">
        <v>1491</v>
      </c>
      <c r="F691" s="74">
        <v>44746</v>
      </c>
      <c r="G691" s="73" t="s">
        <v>328</v>
      </c>
      <c r="H691" s="73" t="s">
        <v>329</v>
      </c>
      <c r="I691" s="73" t="s">
        <v>10</v>
      </c>
      <c r="J691" s="70">
        <v>113216</v>
      </c>
      <c r="K691" s="73" t="s">
        <v>1034</v>
      </c>
      <c r="L691" s="73" t="s">
        <v>1035</v>
      </c>
      <c r="M691" s="73" t="s">
        <v>1497</v>
      </c>
      <c r="N691" s="70">
        <v>6417</v>
      </c>
      <c r="P691" s="75" t="s">
        <v>1572</v>
      </c>
    </row>
    <row r="692" spans="1:16" s="70" customFormat="1">
      <c r="A692" s="70">
        <v>22000817</v>
      </c>
      <c r="B692" s="73" t="s">
        <v>144</v>
      </c>
      <c r="C692" s="73" t="s">
        <v>145</v>
      </c>
      <c r="D692" s="86">
        <v>843.67</v>
      </c>
      <c r="E692" s="73" t="s">
        <v>1491</v>
      </c>
      <c r="F692" s="74">
        <v>44746</v>
      </c>
      <c r="G692" s="73" t="s">
        <v>328</v>
      </c>
      <c r="H692" s="73" t="s">
        <v>329</v>
      </c>
      <c r="I692" s="73" t="s">
        <v>10</v>
      </c>
      <c r="J692" s="70">
        <v>113216</v>
      </c>
      <c r="K692" s="73" t="s">
        <v>1059</v>
      </c>
      <c r="L692" s="73" t="s">
        <v>1035</v>
      </c>
      <c r="M692" s="73" t="s">
        <v>1497</v>
      </c>
      <c r="N692" s="70">
        <v>6417</v>
      </c>
      <c r="P692" s="75" t="s">
        <v>1573</v>
      </c>
    </row>
    <row r="693" spans="1:16" s="70" customFormat="1">
      <c r="A693" s="70">
        <v>22000818</v>
      </c>
      <c r="B693" s="73" t="s">
        <v>144</v>
      </c>
      <c r="C693" s="73" t="s">
        <v>145</v>
      </c>
      <c r="D693" s="86">
        <v>407.21</v>
      </c>
      <c r="E693" s="73" t="s">
        <v>1491</v>
      </c>
      <c r="F693" s="74">
        <v>44746</v>
      </c>
      <c r="G693" s="73" t="s">
        <v>328</v>
      </c>
      <c r="H693" s="73" t="s">
        <v>329</v>
      </c>
      <c r="I693" s="73" t="s">
        <v>10</v>
      </c>
      <c r="J693" s="70">
        <v>113216</v>
      </c>
      <c r="K693" s="73" t="s">
        <v>1034</v>
      </c>
      <c r="L693" s="73" t="s">
        <v>1035</v>
      </c>
      <c r="M693" s="73" t="s">
        <v>1497</v>
      </c>
      <c r="N693" s="70">
        <v>6417</v>
      </c>
      <c r="P693" s="75" t="s">
        <v>1574</v>
      </c>
    </row>
    <row r="694" spans="1:16" s="70" customFormat="1">
      <c r="A694" s="70">
        <v>22000819</v>
      </c>
      <c r="B694" s="73" t="s">
        <v>144</v>
      </c>
      <c r="C694" s="73" t="s">
        <v>145</v>
      </c>
      <c r="D694" s="86">
        <v>423.81</v>
      </c>
      <c r="E694" s="73" t="s">
        <v>1491</v>
      </c>
      <c r="F694" s="74">
        <v>44746</v>
      </c>
      <c r="G694" s="73" t="s">
        <v>328</v>
      </c>
      <c r="H694" s="73" t="s">
        <v>329</v>
      </c>
      <c r="I694" s="73" t="s">
        <v>10</v>
      </c>
      <c r="J694" s="70">
        <v>113216</v>
      </c>
      <c r="K694" s="73" t="s">
        <v>1059</v>
      </c>
      <c r="L694" s="73" t="s">
        <v>1035</v>
      </c>
      <c r="M694" s="73" t="s">
        <v>1497</v>
      </c>
      <c r="N694" s="70">
        <v>6417</v>
      </c>
      <c r="P694" s="75" t="s">
        <v>1575</v>
      </c>
    </row>
    <row r="695" spans="1:16" s="70" customFormat="1">
      <c r="A695" s="70">
        <v>22000820</v>
      </c>
      <c r="B695" s="73" t="s">
        <v>144</v>
      </c>
      <c r="C695" s="73" t="s">
        <v>145</v>
      </c>
      <c r="D695" s="86">
        <v>726.34</v>
      </c>
      <c r="E695" s="73" t="s">
        <v>1491</v>
      </c>
      <c r="F695" s="74">
        <v>44746</v>
      </c>
      <c r="G695" s="73" t="s">
        <v>328</v>
      </c>
      <c r="H695" s="73" t="s">
        <v>329</v>
      </c>
      <c r="I695" s="73" t="s">
        <v>10</v>
      </c>
      <c r="J695" s="70">
        <v>113216</v>
      </c>
      <c r="K695" s="73" t="s">
        <v>1059</v>
      </c>
      <c r="L695" s="73" t="s">
        <v>1035</v>
      </c>
      <c r="M695" s="73" t="s">
        <v>1497</v>
      </c>
      <c r="N695" s="70">
        <v>6417</v>
      </c>
      <c r="P695" s="75" t="s">
        <v>1576</v>
      </c>
    </row>
    <row r="696" spans="1:16" s="70" customFormat="1">
      <c r="A696" s="70">
        <v>22000821</v>
      </c>
      <c r="B696" s="73" t="s">
        <v>144</v>
      </c>
      <c r="C696" s="73" t="s">
        <v>145</v>
      </c>
      <c r="D696" s="86">
        <v>474.91</v>
      </c>
      <c r="E696" s="73" t="s">
        <v>1491</v>
      </c>
      <c r="F696" s="74">
        <v>44746</v>
      </c>
      <c r="G696" s="73" t="s">
        <v>328</v>
      </c>
      <c r="H696" s="73" t="s">
        <v>329</v>
      </c>
      <c r="I696" s="73" t="s">
        <v>10</v>
      </c>
      <c r="J696" s="70">
        <v>113216</v>
      </c>
      <c r="K696" s="73" t="s">
        <v>1059</v>
      </c>
      <c r="L696" s="73" t="s">
        <v>1035</v>
      </c>
      <c r="M696" s="73" t="s">
        <v>1497</v>
      </c>
      <c r="N696" s="70">
        <v>6417</v>
      </c>
      <c r="P696" s="75" t="s">
        <v>1577</v>
      </c>
    </row>
    <row r="697" spans="1:16" s="70" customFormat="1">
      <c r="A697" s="70">
        <v>22000822</v>
      </c>
      <c r="B697" s="73" t="s">
        <v>144</v>
      </c>
      <c r="C697" s="73" t="s">
        <v>145</v>
      </c>
      <c r="D697" s="86">
        <v>455.94</v>
      </c>
      <c r="E697" s="73" t="s">
        <v>1491</v>
      </c>
      <c r="F697" s="74">
        <v>44746</v>
      </c>
      <c r="G697" s="73" t="s">
        <v>328</v>
      </c>
      <c r="H697" s="73" t="s">
        <v>329</v>
      </c>
      <c r="I697" s="73" t="s">
        <v>10</v>
      </c>
      <c r="J697" s="70">
        <v>113216</v>
      </c>
      <c r="K697" s="73" t="s">
        <v>1059</v>
      </c>
      <c r="L697" s="73" t="s">
        <v>1035</v>
      </c>
      <c r="M697" s="73" t="s">
        <v>1497</v>
      </c>
      <c r="N697" s="70">
        <v>6417</v>
      </c>
      <c r="P697" s="75" t="s">
        <v>1578</v>
      </c>
    </row>
    <row r="698" spans="1:16" s="70" customFormat="1">
      <c r="A698" s="70">
        <v>22000823</v>
      </c>
      <c r="B698" s="73" t="s">
        <v>144</v>
      </c>
      <c r="C698" s="73" t="s">
        <v>145</v>
      </c>
      <c r="D698" s="86">
        <v>979.51</v>
      </c>
      <c r="E698" s="73" t="s">
        <v>1491</v>
      </c>
      <c r="F698" s="74">
        <v>44746</v>
      </c>
      <c r="G698" s="73" t="s">
        <v>328</v>
      </c>
      <c r="H698" s="73" t="s">
        <v>329</v>
      </c>
      <c r="I698" s="73" t="s">
        <v>10</v>
      </c>
      <c r="J698" s="70">
        <v>113216</v>
      </c>
      <c r="K698" s="73" t="s">
        <v>1059</v>
      </c>
      <c r="L698" s="73" t="s">
        <v>1035</v>
      </c>
      <c r="M698" s="73" t="s">
        <v>1497</v>
      </c>
      <c r="N698" s="70">
        <v>6417</v>
      </c>
      <c r="P698" s="75" t="s">
        <v>1579</v>
      </c>
    </row>
    <row r="699" spans="1:16" s="70" customFormat="1">
      <c r="A699" s="70">
        <v>22000824</v>
      </c>
      <c r="B699" s="73" t="s">
        <v>144</v>
      </c>
      <c r="C699" s="73" t="s">
        <v>145</v>
      </c>
      <c r="D699" s="86">
        <v>1471.42</v>
      </c>
      <c r="E699" s="73" t="s">
        <v>1491</v>
      </c>
      <c r="F699" s="74">
        <v>44746</v>
      </c>
      <c r="G699" s="73" t="s">
        <v>328</v>
      </c>
      <c r="H699" s="73" t="s">
        <v>329</v>
      </c>
      <c r="I699" s="73" t="s">
        <v>10</v>
      </c>
      <c r="J699" s="70">
        <v>113216</v>
      </c>
      <c r="K699" s="73" t="s">
        <v>1059</v>
      </c>
      <c r="L699" s="73" t="s">
        <v>1035</v>
      </c>
      <c r="M699" s="73" t="s">
        <v>1497</v>
      </c>
      <c r="N699" s="70">
        <v>6417</v>
      </c>
      <c r="P699" s="75" t="s">
        <v>1580</v>
      </c>
    </row>
    <row r="700" spans="1:16" s="70" customFormat="1">
      <c r="A700" s="70">
        <v>22000825</v>
      </c>
      <c r="B700" s="73" t="s">
        <v>144</v>
      </c>
      <c r="C700" s="73" t="s">
        <v>145</v>
      </c>
      <c r="D700" s="86">
        <v>839.63</v>
      </c>
      <c r="E700" s="73" t="s">
        <v>1491</v>
      </c>
      <c r="F700" s="74">
        <v>44746</v>
      </c>
      <c r="G700" s="73" t="s">
        <v>328</v>
      </c>
      <c r="H700" s="73" t="s">
        <v>329</v>
      </c>
      <c r="I700" s="73" t="s">
        <v>10</v>
      </c>
      <c r="J700" s="70">
        <v>113216</v>
      </c>
      <c r="K700" s="73" t="s">
        <v>1034</v>
      </c>
      <c r="L700" s="73" t="s">
        <v>1035</v>
      </c>
      <c r="M700" s="73" t="s">
        <v>1497</v>
      </c>
      <c r="N700" s="70">
        <v>6417</v>
      </c>
      <c r="P700" s="75" t="s">
        <v>1581</v>
      </c>
    </row>
    <row r="701" spans="1:16" s="70" customFormat="1">
      <c r="A701" s="70">
        <v>22000826</v>
      </c>
      <c r="B701" s="73" t="s">
        <v>144</v>
      </c>
      <c r="C701" s="73" t="s">
        <v>145</v>
      </c>
      <c r="D701" s="86">
        <v>415.55</v>
      </c>
      <c r="E701" s="73" t="s">
        <v>1491</v>
      </c>
      <c r="F701" s="74">
        <v>44746</v>
      </c>
      <c r="G701" s="73" t="s">
        <v>328</v>
      </c>
      <c r="H701" s="73" t="s">
        <v>329</v>
      </c>
      <c r="I701" s="73" t="s">
        <v>10</v>
      </c>
      <c r="J701" s="70">
        <v>113216</v>
      </c>
      <c r="K701" s="73" t="s">
        <v>1059</v>
      </c>
      <c r="L701" s="73" t="s">
        <v>1035</v>
      </c>
      <c r="M701" s="73" t="s">
        <v>1497</v>
      </c>
      <c r="N701" s="70">
        <v>6417</v>
      </c>
      <c r="P701" s="75" t="s">
        <v>1582</v>
      </c>
    </row>
    <row r="702" spans="1:16" s="70" customFormat="1">
      <c r="A702" s="70">
        <v>22000827</v>
      </c>
      <c r="B702" s="73" t="s">
        <v>144</v>
      </c>
      <c r="C702" s="73" t="s">
        <v>145</v>
      </c>
      <c r="D702" s="86">
        <v>1632.51</v>
      </c>
      <c r="E702" s="73" t="s">
        <v>1491</v>
      </c>
      <c r="F702" s="74">
        <v>44746</v>
      </c>
      <c r="G702" s="73" t="s">
        <v>328</v>
      </c>
      <c r="H702" s="73" t="s">
        <v>329</v>
      </c>
      <c r="I702" s="73" t="s">
        <v>10</v>
      </c>
      <c r="J702" s="70">
        <v>113216</v>
      </c>
      <c r="K702" s="73" t="s">
        <v>1034</v>
      </c>
      <c r="L702" s="73" t="s">
        <v>1035</v>
      </c>
      <c r="M702" s="73" t="s">
        <v>1497</v>
      </c>
      <c r="N702" s="70">
        <v>6417</v>
      </c>
      <c r="P702" s="75" t="s">
        <v>1583</v>
      </c>
    </row>
    <row r="703" spans="1:16" s="70" customFormat="1">
      <c r="A703" s="70">
        <v>22000828</v>
      </c>
      <c r="B703" s="73" t="s">
        <v>144</v>
      </c>
      <c r="C703" s="73" t="s">
        <v>145</v>
      </c>
      <c r="D703" s="86">
        <v>569.97</v>
      </c>
      <c r="E703" s="73" t="s">
        <v>1491</v>
      </c>
      <c r="F703" s="74">
        <v>44746</v>
      </c>
      <c r="G703" s="73" t="s">
        <v>328</v>
      </c>
      <c r="H703" s="73" t="s">
        <v>329</v>
      </c>
      <c r="I703" s="73" t="s">
        <v>10</v>
      </c>
      <c r="J703" s="70">
        <v>113216</v>
      </c>
      <c r="K703" s="73" t="s">
        <v>1034</v>
      </c>
      <c r="L703" s="73" t="s">
        <v>1035</v>
      </c>
      <c r="M703" s="73" t="s">
        <v>1497</v>
      </c>
      <c r="N703" s="70">
        <v>6417</v>
      </c>
      <c r="P703" s="75" t="s">
        <v>1584</v>
      </c>
    </row>
    <row r="704" spans="1:16" s="70" customFormat="1">
      <c r="A704" s="70">
        <v>22000829</v>
      </c>
      <c r="B704" s="73" t="s">
        <v>144</v>
      </c>
      <c r="C704" s="73" t="s">
        <v>145</v>
      </c>
      <c r="D704" s="86">
        <v>707.42</v>
      </c>
      <c r="E704" s="73" t="s">
        <v>1491</v>
      </c>
      <c r="F704" s="74">
        <v>44746</v>
      </c>
      <c r="G704" s="73" t="s">
        <v>328</v>
      </c>
      <c r="H704" s="73" t="s">
        <v>329</v>
      </c>
      <c r="I704" s="73" t="s">
        <v>10</v>
      </c>
      <c r="J704" s="70">
        <v>113216</v>
      </c>
      <c r="K704" s="73" t="s">
        <v>1059</v>
      </c>
      <c r="L704" s="73" t="s">
        <v>1035</v>
      </c>
      <c r="M704" s="73" t="s">
        <v>1497</v>
      </c>
      <c r="N704" s="70">
        <v>6417</v>
      </c>
      <c r="P704" s="75" t="s">
        <v>1585</v>
      </c>
    </row>
    <row r="705" spans="1:16" s="70" customFormat="1">
      <c r="A705" s="70">
        <v>22000830</v>
      </c>
      <c r="B705" s="73" t="s">
        <v>144</v>
      </c>
      <c r="C705" s="73" t="s">
        <v>145</v>
      </c>
      <c r="D705" s="86">
        <v>2715.61</v>
      </c>
      <c r="E705" s="73" t="s">
        <v>1491</v>
      </c>
      <c r="F705" s="74">
        <v>44746</v>
      </c>
      <c r="G705" s="73" t="s">
        <v>328</v>
      </c>
      <c r="H705" s="73" t="s">
        <v>329</v>
      </c>
      <c r="I705" s="73" t="s">
        <v>10</v>
      </c>
      <c r="J705" s="70">
        <v>113216</v>
      </c>
      <c r="K705" s="73" t="s">
        <v>1034</v>
      </c>
      <c r="L705" s="73" t="s">
        <v>1035</v>
      </c>
      <c r="M705" s="73" t="s">
        <v>1497</v>
      </c>
      <c r="N705" s="70">
        <v>6417</v>
      </c>
      <c r="P705" s="75" t="s">
        <v>1586</v>
      </c>
    </row>
    <row r="706" spans="1:16" s="70" customFormat="1">
      <c r="A706" s="70">
        <v>22000831</v>
      </c>
      <c r="B706" s="73" t="s">
        <v>144</v>
      </c>
      <c r="C706" s="73" t="s">
        <v>145</v>
      </c>
      <c r="D706" s="86">
        <v>346.29</v>
      </c>
      <c r="E706" s="73" t="s">
        <v>1491</v>
      </c>
      <c r="F706" s="74">
        <v>44746</v>
      </c>
      <c r="G706" s="73" t="s">
        <v>328</v>
      </c>
      <c r="H706" s="73" t="s">
        <v>329</v>
      </c>
      <c r="I706" s="73" t="s">
        <v>10</v>
      </c>
      <c r="J706" s="70">
        <v>113216</v>
      </c>
      <c r="K706" s="73" t="s">
        <v>1034</v>
      </c>
      <c r="L706" s="73" t="s">
        <v>1035</v>
      </c>
      <c r="M706" s="73" t="s">
        <v>1497</v>
      </c>
      <c r="N706" s="70">
        <v>6417</v>
      </c>
      <c r="P706" s="75" t="s">
        <v>1587</v>
      </c>
    </row>
    <row r="707" spans="1:16" s="70" customFormat="1">
      <c r="A707" s="70">
        <v>22000832</v>
      </c>
      <c r="B707" s="73" t="s">
        <v>144</v>
      </c>
      <c r="C707" s="73" t="s">
        <v>145</v>
      </c>
      <c r="D707" s="86">
        <v>640.20000000000005</v>
      </c>
      <c r="E707" s="73" t="s">
        <v>1491</v>
      </c>
      <c r="F707" s="74">
        <v>44746</v>
      </c>
      <c r="G707" s="73" t="s">
        <v>328</v>
      </c>
      <c r="H707" s="73" t="s">
        <v>329</v>
      </c>
      <c r="I707" s="73" t="s">
        <v>10</v>
      </c>
      <c r="J707" s="70">
        <v>113216</v>
      </c>
      <c r="K707" s="73" t="s">
        <v>1034</v>
      </c>
      <c r="L707" s="73" t="s">
        <v>1035</v>
      </c>
      <c r="M707" s="73" t="s">
        <v>1497</v>
      </c>
      <c r="N707" s="70">
        <v>6417</v>
      </c>
      <c r="P707" s="75" t="s">
        <v>1588</v>
      </c>
    </row>
    <row r="708" spans="1:16" s="70" customFormat="1">
      <c r="A708" s="70">
        <v>22000833</v>
      </c>
      <c r="B708" s="73" t="s">
        <v>144</v>
      </c>
      <c r="C708" s="73" t="s">
        <v>145</v>
      </c>
      <c r="D708" s="86">
        <v>671.04</v>
      </c>
      <c r="E708" s="73" t="s">
        <v>1491</v>
      </c>
      <c r="F708" s="74">
        <v>44746</v>
      </c>
      <c r="G708" s="73" t="s">
        <v>328</v>
      </c>
      <c r="H708" s="73" t="s">
        <v>329</v>
      </c>
      <c r="I708" s="73" t="s">
        <v>10</v>
      </c>
      <c r="J708" s="70">
        <v>113216</v>
      </c>
      <c r="K708" s="73" t="s">
        <v>1034</v>
      </c>
      <c r="L708" s="73" t="s">
        <v>1035</v>
      </c>
      <c r="M708" s="73" t="s">
        <v>1497</v>
      </c>
      <c r="N708" s="70">
        <v>6417</v>
      </c>
      <c r="P708" s="75" t="s">
        <v>1589</v>
      </c>
    </row>
    <row r="709" spans="1:16" s="70" customFormat="1">
      <c r="A709" s="70">
        <v>22000834</v>
      </c>
      <c r="B709" s="73" t="s">
        <v>144</v>
      </c>
      <c r="C709" s="73" t="s">
        <v>145</v>
      </c>
      <c r="D709" s="86">
        <v>1978.8</v>
      </c>
      <c r="E709" s="73" t="s">
        <v>1491</v>
      </c>
      <c r="F709" s="74">
        <v>44746</v>
      </c>
      <c r="G709" s="73" t="s">
        <v>328</v>
      </c>
      <c r="H709" s="73" t="s">
        <v>329</v>
      </c>
      <c r="I709" s="73" t="s">
        <v>10</v>
      </c>
      <c r="J709" s="70">
        <v>113216</v>
      </c>
      <c r="K709" s="73" t="s">
        <v>1034</v>
      </c>
      <c r="L709" s="73" t="s">
        <v>1035</v>
      </c>
      <c r="M709" s="73" t="s">
        <v>1497</v>
      </c>
      <c r="N709" s="70">
        <v>6417</v>
      </c>
      <c r="P709" s="75" t="s">
        <v>1590</v>
      </c>
    </row>
    <row r="710" spans="1:16" s="70" customFormat="1">
      <c r="A710" s="70">
        <v>22000835</v>
      </c>
      <c r="B710" s="73" t="s">
        <v>144</v>
      </c>
      <c r="C710" s="73" t="s">
        <v>145</v>
      </c>
      <c r="D710" s="86">
        <v>696.27</v>
      </c>
      <c r="E710" s="73" t="s">
        <v>1491</v>
      </c>
      <c r="F710" s="74">
        <v>44746</v>
      </c>
      <c r="G710" s="73" t="s">
        <v>328</v>
      </c>
      <c r="H710" s="73" t="s">
        <v>329</v>
      </c>
      <c r="I710" s="73" t="s">
        <v>10</v>
      </c>
      <c r="J710" s="70">
        <v>113216</v>
      </c>
      <c r="K710" s="73" t="s">
        <v>1034</v>
      </c>
      <c r="L710" s="73" t="s">
        <v>1035</v>
      </c>
      <c r="M710" s="73" t="s">
        <v>1497</v>
      </c>
      <c r="N710" s="70">
        <v>6417</v>
      </c>
      <c r="P710" s="75" t="s">
        <v>1591</v>
      </c>
    </row>
    <row r="711" spans="1:16" s="70" customFormat="1">
      <c r="A711" s="70">
        <v>22000836</v>
      </c>
      <c r="B711" s="73" t="s">
        <v>144</v>
      </c>
      <c r="C711" s="73" t="s">
        <v>145</v>
      </c>
      <c r="D711" s="86">
        <v>2153.4</v>
      </c>
      <c r="E711" s="73" t="s">
        <v>1491</v>
      </c>
      <c r="F711" s="74">
        <v>44746</v>
      </c>
      <c r="G711" s="73" t="s">
        <v>328</v>
      </c>
      <c r="H711" s="73" t="s">
        <v>329</v>
      </c>
      <c r="I711" s="73" t="s">
        <v>10</v>
      </c>
      <c r="J711" s="70">
        <v>113216</v>
      </c>
      <c r="K711" s="73" t="s">
        <v>1059</v>
      </c>
      <c r="L711" s="73" t="s">
        <v>1035</v>
      </c>
      <c r="M711" s="73" t="s">
        <v>1497</v>
      </c>
      <c r="N711" s="70">
        <v>6417</v>
      </c>
      <c r="P711" s="75" t="s">
        <v>1592</v>
      </c>
    </row>
    <row r="712" spans="1:16" s="70" customFormat="1">
      <c r="A712" s="70">
        <v>22000837</v>
      </c>
      <c r="B712" s="73" t="s">
        <v>144</v>
      </c>
      <c r="C712" s="73" t="s">
        <v>145</v>
      </c>
      <c r="D712" s="86">
        <v>419.04</v>
      </c>
      <c r="E712" s="73" t="s">
        <v>1491</v>
      </c>
      <c r="F712" s="74">
        <v>44746</v>
      </c>
      <c r="G712" s="73" t="s">
        <v>328</v>
      </c>
      <c r="H712" s="73" t="s">
        <v>329</v>
      </c>
      <c r="I712" s="73" t="s">
        <v>10</v>
      </c>
      <c r="J712" s="70">
        <v>113216</v>
      </c>
      <c r="K712" s="73" t="s">
        <v>1059</v>
      </c>
      <c r="L712" s="73" t="s">
        <v>1035</v>
      </c>
      <c r="M712" s="73" t="s">
        <v>1497</v>
      </c>
      <c r="N712" s="70">
        <v>6417</v>
      </c>
      <c r="P712" s="75" t="s">
        <v>1593</v>
      </c>
    </row>
    <row r="713" spans="1:16" s="70" customFormat="1">
      <c r="A713" s="70">
        <v>22000838</v>
      </c>
      <c r="B713" s="73" t="s">
        <v>144</v>
      </c>
      <c r="C713" s="73" t="s">
        <v>145</v>
      </c>
      <c r="D713" s="86">
        <v>949.82</v>
      </c>
      <c r="E713" s="73" t="s">
        <v>1491</v>
      </c>
      <c r="F713" s="74">
        <v>44746</v>
      </c>
      <c r="G713" s="73" t="s">
        <v>328</v>
      </c>
      <c r="H713" s="73" t="s">
        <v>329</v>
      </c>
      <c r="I713" s="73" t="s">
        <v>10</v>
      </c>
      <c r="J713" s="70">
        <v>113216</v>
      </c>
      <c r="K713" s="73" t="s">
        <v>1059</v>
      </c>
      <c r="L713" s="73" t="s">
        <v>1035</v>
      </c>
      <c r="M713" s="73" t="s">
        <v>1497</v>
      </c>
      <c r="N713" s="70">
        <v>6417</v>
      </c>
      <c r="P713" s="75" t="s">
        <v>1594</v>
      </c>
    </row>
    <row r="714" spans="1:16" s="70" customFormat="1">
      <c r="A714" s="70">
        <v>22000839</v>
      </c>
      <c r="B714" s="73" t="s">
        <v>144</v>
      </c>
      <c r="C714" s="73" t="s">
        <v>145</v>
      </c>
      <c r="D714" s="86">
        <v>844.09</v>
      </c>
      <c r="E714" s="73" t="s">
        <v>1491</v>
      </c>
      <c r="F714" s="74">
        <v>44746</v>
      </c>
      <c r="G714" s="73" t="s">
        <v>328</v>
      </c>
      <c r="H714" s="73" t="s">
        <v>329</v>
      </c>
      <c r="I714" s="73" t="s">
        <v>10</v>
      </c>
      <c r="J714" s="70">
        <v>113216</v>
      </c>
      <c r="K714" s="73" t="s">
        <v>1034</v>
      </c>
      <c r="L714" s="73" t="s">
        <v>1035</v>
      </c>
      <c r="M714" s="73" t="s">
        <v>1497</v>
      </c>
      <c r="N714" s="70">
        <v>6417</v>
      </c>
      <c r="P714" s="75" t="s">
        <v>1595</v>
      </c>
    </row>
    <row r="715" spans="1:16" s="70" customFormat="1">
      <c r="A715" s="70">
        <v>22000840</v>
      </c>
      <c r="B715" s="73" t="s">
        <v>144</v>
      </c>
      <c r="C715" s="73" t="s">
        <v>145</v>
      </c>
      <c r="D715" s="86">
        <v>2318.8000000000002</v>
      </c>
      <c r="E715" s="73" t="s">
        <v>1491</v>
      </c>
      <c r="F715" s="74">
        <v>44746</v>
      </c>
      <c r="G715" s="73" t="s">
        <v>328</v>
      </c>
      <c r="H715" s="73" t="s">
        <v>329</v>
      </c>
      <c r="I715" s="73" t="s">
        <v>10</v>
      </c>
      <c r="J715" s="70">
        <v>113216</v>
      </c>
      <c r="K715" s="73" t="s">
        <v>1059</v>
      </c>
      <c r="L715" s="73" t="s">
        <v>1035</v>
      </c>
      <c r="M715" s="73" t="s">
        <v>1497</v>
      </c>
      <c r="N715" s="70">
        <v>6417</v>
      </c>
      <c r="P715" s="75" t="s">
        <v>1596</v>
      </c>
    </row>
    <row r="716" spans="1:16" s="70" customFormat="1">
      <c r="A716" s="70">
        <v>22000841</v>
      </c>
      <c r="B716" s="73" t="s">
        <v>144</v>
      </c>
      <c r="C716" s="73" t="s">
        <v>145</v>
      </c>
      <c r="D716" s="86">
        <v>712.37</v>
      </c>
      <c r="E716" s="73" t="s">
        <v>1491</v>
      </c>
      <c r="F716" s="74">
        <v>44746</v>
      </c>
      <c r="G716" s="73" t="s">
        <v>328</v>
      </c>
      <c r="H716" s="73" t="s">
        <v>329</v>
      </c>
      <c r="I716" s="73" t="s">
        <v>10</v>
      </c>
      <c r="J716" s="70">
        <v>113216</v>
      </c>
      <c r="K716" s="73" t="s">
        <v>1059</v>
      </c>
      <c r="L716" s="73" t="s">
        <v>1035</v>
      </c>
      <c r="M716" s="73" t="s">
        <v>1497</v>
      </c>
      <c r="N716" s="70">
        <v>6417</v>
      </c>
      <c r="P716" s="75" t="s">
        <v>1597</v>
      </c>
    </row>
    <row r="717" spans="1:16" s="70" customFormat="1">
      <c r="A717" s="70">
        <v>22000842</v>
      </c>
      <c r="B717" s="73" t="s">
        <v>144</v>
      </c>
      <c r="C717" s="73" t="s">
        <v>145</v>
      </c>
      <c r="D717" s="86">
        <v>4571.03</v>
      </c>
      <c r="E717" s="73" t="s">
        <v>1491</v>
      </c>
      <c r="F717" s="74">
        <v>44746</v>
      </c>
      <c r="G717" s="73" t="s">
        <v>328</v>
      </c>
      <c r="H717" s="73" t="s">
        <v>329</v>
      </c>
      <c r="I717" s="73" t="s">
        <v>10</v>
      </c>
      <c r="J717" s="70">
        <v>113216</v>
      </c>
      <c r="K717" s="73" t="s">
        <v>1059</v>
      </c>
      <c r="L717" s="73" t="s">
        <v>1035</v>
      </c>
      <c r="M717" s="73" t="s">
        <v>1497</v>
      </c>
      <c r="N717" s="70">
        <v>6417</v>
      </c>
      <c r="P717" s="75" t="s">
        <v>1598</v>
      </c>
    </row>
    <row r="718" spans="1:16" s="70" customFormat="1">
      <c r="A718" s="70">
        <v>22000843</v>
      </c>
      <c r="B718" s="73" t="s">
        <v>144</v>
      </c>
      <c r="C718" s="73" t="s">
        <v>145</v>
      </c>
      <c r="D718" s="86">
        <v>1187.28</v>
      </c>
      <c r="E718" s="73" t="s">
        <v>1491</v>
      </c>
      <c r="F718" s="74">
        <v>44746</v>
      </c>
      <c r="G718" s="73" t="s">
        <v>328</v>
      </c>
      <c r="H718" s="73" t="s">
        <v>329</v>
      </c>
      <c r="I718" s="73" t="s">
        <v>10</v>
      </c>
      <c r="J718" s="70">
        <v>113216</v>
      </c>
      <c r="K718" s="73" t="s">
        <v>1059</v>
      </c>
      <c r="L718" s="73" t="s">
        <v>1035</v>
      </c>
      <c r="M718" s="73" t="s">
        <v>1497</v>
      </c>
      <c r="N718" s="70">
        <v>6417</v>
      </c>
      <c r="P718" s="75" t="s">
        <v>1599</v>
      </c>
    </row>
    <row r="719" spans="1:16" s="70" customFormat="1">
      <c r="A719" s="70">
        <v>22000844</v>
      </c>
      <c r="B719" s="73" t="s">
        <v>144</v>
      </c>
      <c r="C719" s="73" t="s">
        <v>145</v>
      </c>
      <c r="D719" s="86">
        <v>1543.46</v>
      </c>
      <c r="E719" s="73" t="s">
        <v>1491</v>
      </c>
      <c r="F719" s="74">
        <v>44746</v>
      </c>
      <c r="G719" s="73" t="s">
        <v>328</v>
      </c>
      <c r="H719" s="73" t="s">
        <v>329</v>
      </c>
      <c r="I719" s="73" t="s">
        <v>10</v>
      </c>
      <c r="J719" s="70">
        <v>113216</v>
      </c>
      <c r="K719" s="73" t="s">
        <v>1059</v>
      </c>
      <c r="L719" s="73" t="s">
        <v>1035</v>
      </c>
      <c r="M719" s="73" t="s">
        <v>1497</v>
      </c>
      <c r="N719" s="70">
        <v>6417</v>
      </c>
      <c r="P719" s="75" t="s">
        <v>1600</v>
      </c>
    </row>
    <row r="720" spans="1:16" s="70" customFormat="1">
      <c r="A720" s="70">
        <v>22000845</v>
      </c>
      <c r="B720" s="73" t="s">
        <v>144</v>
      </c>
      <c r="C720" s="73" t="s">
        <v>145</v>
      </c>
      <c r="D720" s="86">
        <v>376.32</v>
      </c>
      <c r="E720" s="73" t="s">
        <v>1491</v>
      </c>
      <c r="F720" s="74">
        <v>44746</v>
      </c>
      <c r="G720" s="73" t="s">
        <v>328</v>
      </c>
      <c r="H720" s="73" t="s">
        <v>329</v>
      </c>
      <c r="I720" s="73" t="s">
        <v>10</v>
      </c>
      <c r="J720" s="70">
        <v>113216</v>
      </c>
      <c r="K720" s="73" t="s">
        <v>1059</v>
      </c>
      <c r="L720" s="73" t="s">
        <v>1035</v>
      </c>
      <c r="M720" s="73" t="s">
        <v>1497</v>
      </c>
      <c r="N720" s="70">
        <v>6417</v>
      </c>
      <c r="P720" s="75" t="s">
        <v>1601</v>
      </c>
    </row>
    <row r="721" spans="1:16" s="70" customFormat="1">
      <c r="A721" s="70">
        <v>22000846</v>
      </c>
      <c r="B721" s="73" t="s">
        <v>144</v>
      </c>
      <c r="C721" s="73" t="s">
        <v>145</v>
      </c>
      <c r="D721" s="86">
        <v>3500.56</v>
      </c>
      <c r="E721" s="73" t="s">
        <v>1491</v>
      </c>
      <c r="F721" s="74">
        <v>44746</v>
      </c>
      <c r="G721" s="73" t="s">
        <v>328</v>
      </c>
      <c r="H721" s="73" t="s">
        <v>329</v>
      </c>
      <c r="I721" s="73" t="s">
        <v>10</v>
      </c>
      <c r="J721" s="70">
        <v>113216</v>
      </c>
      <c r="K721" s="73" t="s">
        <v>1059</v>
      </c>
      <c r="L721" s="73" t="s">
        <v>1035</v>
      </c>
      <c r="M721" s="73" t="s">
        <v>1497</v>
      </c>
      <c r="N721" s="70">
        <v>6417</v>
      </c>
      <c r="P721" s="75" t="s">
        <v>1602</v>
      </c>
    </row>
    <row r="722" spans="1:16" s="70" customFormat="1">
      <c r="A722" s="70">
        <v>22000847</v>
      </c>
      <c r="B722" s="73" t="s">
        <v>144</v>
      </c>
      <c r="C722" s="73" t="s">
        <v>145</v>
      </c>
      <c r="D722" s="86">
        <v>641.13</v>
      </c>
      <c r="E722" s="73" t="s">
        <v>1491</v>
      </c>
      <c r="F722" s="74">
        <v>44746</v>
      </c>
      <c r="G722" s="73" t="s">
        <v>328</v>
      </c>
      <c r="H722" s="73" t="s">
        <v>329</v>
      </c>
      <c r="I722" s="73" t="s">
        <v>10</v>
      </c>
      <c r="J722" s="70">
        <v>113216</v>
      </c>
      <c r="K722" s="73" t="s">
        <v>1059</v>
      </c>
      <c r="L722" s="73" t="s">
        <v>1035</v>
      </c>
      <c r="M722" s="73" t="s">
        <v>1497</v>
      </c>
      <c r="N722" s="70">
        <v>6417</v>
      </c>
      <c r="P722" s="75" t="s">
        <v>1603</v>
      </c>
    </row>
    <row r="723" spans="1:16" s="70" customFormat="1">
      <c r="A723" s="70">
        <v>22000848</v>
      </c>
      <c r="B723" s="73" t="s">
        <v>144</v>
      </c>
      <c r="C723" s="73" t="s">
        <v>145</v>
      </c>
      <c r="D723" s="86">
        <v>593.64</v>
      </c>
      <c r="E723" s="73" t="s">
        <v>1491</v>
      </c>
      <c r="F723" s="74">
        <v>44746</v>
      </c>
      <c r="G723" s="73" t="s">
        <v>328</v>
      </c>
      <c r="H723" s="73" t="s">
        <v>329</v>
      </c>
      <c r="I723" s="73" t="s">
        <v>10</v>
      </c>
      <c r="J723" s="70">
        <v>113216</v>
      </c>
      <c r="K723" s="73" t="s">
        <v>1059</v>
      </c>
      <c r="L723" s="73" t="s">
        <v>1035</v>
      </c>
      <c r="M723" s="73" t="s">
        <v>1497</v>
      </c>
      <c r="N723" s="70">
        <v>6417</v>
      </c>
      <c r="P723" s="75" t="s">
        <v>1604</v>
      </c>
    </row>
    <row r="724" spans="1:16" s="70" customFormat="1">
      <c r="A724" s="70">
        <v>22000850</v>
      </c>
      <c r="B724" s="73" t="s">
        <v>144</v>
      </c>
      <c r="C724" s="73" t="s">
        <v>145</v>
      </c>
      <c r="D724" s="86">
        <v>1681.98</v>
      </c>
      <c r="E724" s="73" t="s">
        <v>1491</v>
      </c>
      <c r="F724" s="74">
        <v>44746</v>
      </c>
      <c r="G724" s="73" t="s">
        <v>328</v>
      </c>
      <c r="H724" s="73" t="s">
        <v>329</v>
      </c>
      <c r="I724" s="73" t="s">
        <v>10</v>
      </c>
      <c r="J724" s="70">
        <v>113216</v>
      </c>
      <c r="K724" s="73" t="s">
        <v>1034</v>
      </c>
      <c r="L724" s="73" t="s">
        <v>1035</v>
      </c>
      <c r="M724" s="73" t="s">
        <v>1497</v>
      </c>
      <c r="N724" s="70">
        <v>6417</v>
      </c>
      <c r="P724" s="75" t="s">
        <v>1605</v>
      </c>
    </row>
    <row r="725" spans="1:16" s="70" customFormat="1">
      <c r="A725" s="70">
        <v>22000851</v>
      </c>
      <c r="B725" s="73" t="s">
        <v>144</v>
      </c>
      <c r="C725" s="73" t="s">
        <v>145</v>
      </c>
      <c r="D725" s="86">
        <v>504.79</v>
      </c>
      <c r="E725" s="73" t="s">
        <v>1491</v>
      </c>
      <c r="F725" s="74">
        <v>44746</v>
      </c>
      <c r="G725" s="73" t="s">
        <v>328</v>
      </c>
      <c r="H725" s="73" t="s">
        <v>329</v>
      </c>
      <c r="I725" s="73" t="s">
        <v>10</v>
      </c>
      <c r="J725" s="70">
        <v>113216</v>
      </c>
      <c r="K725" s="73" t="s">
        <v>1034</v>
      </c>
      <c r="L725" s="73" t="s">
        <v>1035</v>
      </c>
      <c r="M725" s="73" t="s">
        <v>1497</v>
      </c>
      <c r="N725" s="70">
        <v>6417</v>
      </c>
      <c r="P725" s="75" t="s">
        <v>1606</v>
      </c>
    </row>
    <row r="726" spans="1:16" s="70" customFormat="1">
      <c r="A726" s="70">
        <v>22000852</v>
      </c>
      <c r="B726" s="73" t="s">
        <v>144</v>
      </c>
      <c r="C726" s="73" t="s">
        <v>145</v>
      </c>
      <c r="D726" s="86">
        <v>1218.32</v>
      </c>
      <c r="E726" s="73" t="s">
        <v>1491</v>
      </c>
      <c r="F726" s="74">
        <v>44746</v>
      </c>
      <c r="G726" s="73" t="s">
        <v>328</v>
      </c>
      <c r="H726" s="73" t="s">
        <v>329</v>
      </c>
      <c r="I726" s="73" t="s">
        <v>10</v>
      </c>
      <c r="J726" s="70">
        <v>113216</v>
      </c>
      <c r="K726" s="73" t="s">
        <v>1059</v>
      </c>
      <c r="L726" s="73" t="s">
        <v>1035</v>
      </c>
      <c r="M726" s="73" t="s">
        <v>1497</v>
      </c>
      <c r="N726" s="70">
        <v>6417</v>
      </c>
      <c r="P726" s="75" t="s">
        <v>1607</v>
      </c>
    </row>
    <row r="727" spans="1:16" s="70" customFormat="1">
      <c r="A727" s="70">
        <v>22000853</v>
      </c>
      <c r="B727" s="73" t="s">
        <v>144</v>
      </c>
      <c r="C727" s="73" t="s">
        <v>145</v>
      </c>
      <c r="D727" s="86">
        <v>332.44</v>
      </c>
      <c r="E727" s="73" t="s">
        <v>1491</v>
      </c>
      <c r="F727" s="74">
        <v>44746</v>
      </c>
      <c r="G727" s="73" t="s">
        <v>328</v>
      </c>
      <c r="H727" s="73" t="s">
        <v>329</v>
      </c>
      <c r="I727" s="73" t="s">
        <v>10</v>
      </c>
      <c r="J727" s="70">
        <v>113216</v>
      </c>
      <c r="K727" s="73" t="s">
        <v>1034</v>
      </c>
      <c r="L727" s="73" t="s">
        <v>1035</v>
      </c>
      <c r="M727" s="73" t="s">
        <v>1497</v>
      </c>
      <c r="N727" s="70">
        <v>6417</v>
      </c>
      <c r="P727" s="75" t="s">
        <v>1608</v>
      </c>
    </row>
    <row r="728" spans="1:16" s="70" customFormat="1">
      <c r="A728" s="70">
        <v>22000854</v>
      </c>
      <c r="B728" s="73" t="s">
        <v>144</v>
      </c>
      <c r="C728" s="73" t="s">
        <v>145</v>
      </c>
      <c r="D728" s="86">
        <v>890.46</v>
      </c>
      <c r="E728" s="73" t="s">
        <v>1491</v>
      </c>
      <c r="F728" s="74">
        <v>44746</v>
      </c>
      <c r="G728" s="73" t="s">
        <v>328</v>
      </c>
      <c r="H728" s="73" t="s">
        <v>329</v>
      </c>
      <c r="I728" s="73" t="s">
        <v>10</v>
      </c>
      <c r="J728" s="70">
        <v>113216</v>
      </c>
      <c r="K728" s="73" t="s">
        <v>1034</v>
      </c>
      <c r="L728" s="73" t="s">
        <v>1035</v>
      </c>
      <c r="M728" s="73" t="s">
        <v>1497</v>
      </c>
      <c r="N728" s="70">
        <v>6417</v>
      </c>
      <c r="P728" s="75" t="s">
        <v>1609</v>
      </c>
    </row>
    <row r="729" spans="1:16" s="70" customFormat="1">
      <c r="A729" s="70">
        <v>22000855</v>
      </c>
      <c r="B729" s="73" t="s">
        <v>144</v>
      </c>
      <c r="C729" s="73" t="s">
        <v>145</v>
      </c>
      <c r="D729" s="86">
        <v>3481.93</v>
      </c>
      <c r="E729" s="73" t="s">
        <v>1491</v>
      </c>
      <c r="F729" s="74">
        <v>44746</v>
      </c>
      <c r="G729" s="73" t="s">
        <v>328</v>
      </c>
      <c r="H729" s="73" t="s">
        <v>329</v>
      </c>
      <c r="I729" s="73" t="s">
        <v>10</v>
      </c>
      <c r="J729" s="70">
        <v>113216</v>
      </c>
      <c r="K729" s="73" t="s">
        <v>1047</v>
      </c>
      <c r="L729" s="73" t="s">
        <v>1035</v>
      </c>
      <c r="M729" s="73" t="s">
        <v>1497</v>
      </c>
      <c r="N729" s="70">
        <v>6417</v>
      </c>
      <c r="P729" s="75" t="s">
        <v>1610</v>
      </c>
    </row>
    <row r="730" spans="1:16" s="70" customFormat="1">
      <c r="A730" s="70">
        <v>22000856</v>
      </c>
      <c r="B730" s="73" t="s">
        <v>144</v>
      </c>
      <c r="C730" s="73" t="s">
        <v>145</v>
      </c>
      <c r="D730" s="86">
        <v>10529.34</v>
      </c>
      <c r="E730" s="73" t="s">
        <v>1491</v>
      </c>
      <c r="F730" s="74">
        <v>44746</v>
      </c>
      <c r="G730" s="73" t="s">
        <v>328</v>
      </c>
      <c r="H730" s="73" t="s">
        <v>329</v>
      </c>
      <c r="I730" s="73" t="s">
        <v>10</v>
      </c>
      <c r="J730" s="70">
        <v>113216</v>
      </c>
      <c r="K730" s="73" t="s">
        <v>1047</v>
      </c>
      <c r="L730" s="73" t="s">
        <v>1035</v>
      </c>
      <c r="M730" s="73" t="s">
        <v>1497</v>
      </c>
      <c r="N730" s="70">
        <v>6417</v>
      </c>
      <c r="P730" s="75" t="s">
        <v>1611</v>
      </c>
    </row>
    <row r="731" spans="1:16" s="70" customFormat="1">
      <c r="A731" s="70">
        <v>22000857</v>
      </c>
      <c r="B731" s="73" t="s">
        <v>144</v>
      </c>
      <c r="C731" s="73" t="s">
        <v>145</v>
      </c>
      <c r="D731" s="86">
        <v>56126.95</v>
      </c>
      <c r="E731" s="73" t="s">
        <v>1491</v>
      </c>
      <c r="F731" s="74">
        <v>44746</v>
      </c>
      <c r="G731" s="73" t="s">
        <v>328</v>
      </c>
      <c r="H731" s="73" t="s">
        <v>329</v>
      </c>
      <c r="I731" s="73" t="s">
        <v>10</v>
      </c>
      <c r="J731" s="70">
        <v>113216</v>
      </c>
      <c r="K731" s="73" t="s">
        <v>1047</v>
      </c>
      <c r="L731" s="73" t="s">
        <v>1035</v>
      </c>
      <c r="M731" s="73" t="s">
        <v>1497</v>
      </c>
      <c r="N731" s="70">
        <v>6417</v>
      </c>
      <c r="P731" s="75" t="s">
        <v>1612</v>
      </c>
    </row>
    <row r="732" spans="1:16" s="70" customFormat="1">
      <c r="A732" s="70">
        <v>22000858</v>
      </c>
      <c r="B732" s="73" t="s">
        <v>144</v>
      </c>
      <c r="C732" s="73" t="s">
        <v>145</v>
      </c>
      <c r="D732" s="86">
        <v>5096.3100000000004</v>
      </c>
      <c r="E732" s="73" t="s">
        <v>1491</v>
      </c>
      <c r="F732" s="74">
        <v>44746</v>
      </c>
      <c r="G732" s="73" t="s">
        <v>328</v>
      </c>
      <c r="H732" s="73" t="s">
        <v>329</v>
      </c>
      <c r="I732" s="73" t="s">
        <v>10</v>
      </c>
      <c r="J732" s="70">
        <v>113216</v>
      </c>
      <c r="K732" s="73" t="s">
        <v>1047</v>
      </c>
      <c r="L732" s="73" t="s">
        <v>1035</v>
      </c>
      <c r="M732" s="73" t="s">
        <v>1497</v>
      </c>
      <c r="N732" s="70">
        <v>6417</v>
      </c>
      <c r="P732" s="75" t="s">
        <v>1613</v>
      </c>
    </row>
    <row r="733" spans="1:16" s="70" customFormat="1">
      <c r="A733" s="70">
        <v>22000859</v>
      </c>
      <c r="B733" s="73" t="s">
        <v>144</v>
      </c>
      <c r="C733" s="73" t="s">
        <v>145</v>
      </c>
      <c r="D733" s="86">
        <v>261.2</v>
      </c>
      <c r="E733" s="73" t="s">
        <v>1491</v>
      </c>
      <c r="F733" s="74">
        <v>44746</v>
      </c>
      <c r="G733" s="73" t="s">
        <v>328</v>
      </c>
      <c r="H733" s="73" t="s">
        <v>329</v>
      </c>
      <c r="I733" s="73" t="s">
        <v>10</v>
      </c>
      <c r="J733" s="70">
        <v>113216</v>
      </c>
      <c r="K733" s="73" t="s">
        <v>1059</v>
      </c>
      <c r="L733" s="73" t="s">
        <v>1035</v>
      </c>
      <c r="M733" s="73" t="s">
        <v>1497</v>
      </c>
      <c r="N733" s="70">
        <v>6417</v>
      </c>
      <c r="P733" s="75" t="s">
        <v>1614</v>
      </c>
    </row>
    <row r="734" spans="1:16" s="70" customFormat="1">
      <c r="A734" s="70">
        <v>22000860</v>
      </c>
      <c r="B734" s="73" t="s">
        <v>144</v>
      </c>
      <c r="C734" s="73" t="s">
        <v>145</v>
      </c>
      <c r="D734" s="86">
        <v>1187.28</v>
      </c>
      <c r="E734" s="73" t="s">
        <v>1491</v>
      </c>
      <c r="F734" s="74">
        <v>44746</v>
      </c>
      <c r="G734" s="73" t="s">
        <v>328</v>
      </c>
      <c r="H734" s="73" t="s">
        <v>329</v>
      </c>
      <c r="I734" s="73" t="s">
        <v>10</v>
      </c>
      <c r="J734" s="70">
        <v>113216</v>
      </c>
      <c r="K734" s="73" t="s">
        <v>1059</v>
      </c>
      <c r="L734" s="73" t="s">
        <v>1035</v>
      </c>
      <c r="M734" s="73" t="s">
        <v>1497</v>
      </c>
      <c r="N734" s="70">
        <v>6417</v>
      </c>
      <c r="P734" s="75" t="s">
        <v>1615</v>
      </c>
    </row>
    <row r="735" spans="1:16" s="70" customFormat="1">
      <c r="A735" s="70">
        <v>22000861</v>
      </c>
      <c r="B735" s="73" t="s">
        <v>144</v>
      </c>
      <c r="C735" s="73" t="s">
        <v>145</v>
      </c>
      <c r="D735" s="86">
        <v>993.71</v>
      </c>
      <c r="E735" s="73" t="s">
        <v>1491</v>
      </c>
      <c r="F735" s="74">
        <v>44746</v>
      </c>
      <c r="G735" s="73" t="s">
        <v>328</v>
      </c>
      <c r="H735" s="73" t="s">
        <v>329</v>
      </c>
      <c r="I735" s="73" t="s">
        <v>10</v>
      </c>
      <c r="J735" s="70">
        <v>113216</v>
      </c>
      <c r="K735" s="73" t="s">
        <v>1059</v>
      </c>
      <c r="L735" s="73" t="s">
        <v>1035</v>
      </c>
      <c r="M735" s="73" t="s">
        <v>1497</v>
      </c>
      <c r="N735" s="70">
        <v>6417</v>
      </c>
      <c r="P735" s="75" t="s">
        <v>1616</v>
      </c>
    </row>
    <row r="736" spans="1:16" s="70" customFormat="1">
      <c r="A736" s="70">
        <v>22000862</v>
      </c>
      <c r="B736" s="73" t="s">
        <v>144</v>
      </c>
      <c r="C736" s="73" t="s">
        <v>145</v>
      </c>
      <c r="D736" s="86">
        <v>569.89</v>
      </c>
      <c r="E736" s="73" t="s">
        <v>1491</v>
      </c>
      <c r="F736" s="74">
        <v>44746</v>
      </c>
      <c r="G736" s="73" t="s">
        <v>328</v>
      </c>
      <c r="H736" s="73" t="s">
        <v>329</v>
      </c>
      <c r="I736" s="73" t="s">
        <v>10</v>
      </c>
      <c r="J736" s="70">
        <v>113216</v>
      </c>
      <c r="K736" s="73" t="s">
        <v>1059</v>
      </c>
      <c r="L736" s="73" t="s">
        <v>1035</v>
      </c>
      <c r="M736" s="73" t="s">
        <v>1497</v>
      </c>
      <c r="N736" s="70">
        <v>6417</v>
      </c>
      <c r="P736" s="75" t="s">
        <v>1617</v>
      </c>
    </row>
    <row r="737" spans="1:16" s="70" customFormat="1">
      <c r="A737" s="70">
        <v>22000863</v>
      </c>
      <c r="B737" s="73" t="s">
        <v>144</v>
      </c>
      <c r="C737" s="73" t="s">
        <v>145</v>
      </c>
      <c r="D737" s="86">
        <v>569.89</v>
      </c>
      <c r="E737" s="73" t="s">
        <v>1491</v>
      </c>
      <c r="F737" s="74">
        <v>44746</v>
      </c>
      <c r="G737" s="73" t="s">
        <v>328</v>
      </c>
      <c r="H737" s="73" t="s">
        <v>329</v>
      </c>
      <c r="I737" s="73" t="s">
        <v>10</v>
      </c>
      <c r="J737" s="70">
        <v>113216</v>
      </c>
      <c r="K737" s="73" t="s">
        <v>1059</v>
      </c>
      <c r="L737" s="73" t="s">
        <v>1035</v>
      </c>
      <c r="M737" s="73" t="s">
        <v>1497</v>
      </c>
      <c r="N737" s="70">
        <v>6417</v>
      </c>
      <c r="P737" s="75" t="s">
        <v>1618</v>
      </c>
    </row>
    <row r="738" spans="1:16" s="70" customFormat="1">
      <c r="A738" s="70">
        <v>22000864</v>
      </c>
      <c r="B738" s="73" t="s">
        <v>144</v>
      </c>
      <c r="C738" s="73" t="s">
        <v>145</v>
      </c>
      <c r="D738" s="86">
        <v>445.23</v>
      </c>
      <c r="E738" s="73" t="s">
        <v>1491</v>
      </c>
      <c r="F738" s="74">
        <v>44746</v>
      </c>
      <c r="G738" s="73" t="s">
        <v>328</v>
      </c>
      <c r="H738" s="73" t="s">
        <v>329</v>
      </c>
      <c r="I738" s="73" t="s">
        <v>10</v>
      </c>
      <c r="J738" s="70">
        <v>113216</v>
      </c>
      <c r="K738" s="73" t="s">
        <v>1059</v>
      </c>
      <c r="L738" s="73" t="s">
        <v>1035</v>
      </c>
      <c r="M738" s="73" t="s">
        <v>1497</v>
      </c>
      <c r="N738" s="70">
        <v>6417</v>
      </c>
      <c r="P738" s="75" t="s">
        <v>1619</v>
      </c>
    </row>
    <row r="739" spans="1:16" s="70" customFormat="1">
      <c r="A739" s="70">
        <v>22000865</v>
      </c>
      <c r="B739" s="73" t="s">
        <v>144</v>
      </c>
      <c r="C739" s="73" t="s">
        <v>145</v>
      </c>
      <c r="D739" s="86">
        <v>296.82</v>
      </c>
      <c r="E739" s="73" t="s">
        <v>1491</v>
      </c>
      <c r="F739" s="74">
        <v>44746</v>
      </c>
      <c r="G739" s="73" t="s">
        <v>328</v>
      </c>
      <c r="H739" s="73" t="s">
        <v>329</v>
      </c>
      <c r="I739" s="73" t="s">
        <v>10</v>
      </c>
      <c r="J739" s="70">
        <v>113216</v>
      </c>
      <c r="K739" s="73" t="s">
        <v>1059</v>
      </c>
      <c r="L739" s="73" t="s">
        <v>1035</v>
      </c>
      <c r="M739" s="73" t="s">
        <v>1497</v>
      </c>
      <c r="N739" s="70">
        <v>6417</v>
      </c>
      <c r="P739" s="75" t="s">
        <v>1620</v>
      </c>
    </row>
    <row r="740" spans="1:16" s="70" customFormat="1">
      <c r="A740" s="70">
        <v>22000867</v>
      </c>
      <c r="B740" s="73" t="s">
        <v>144</v>
      </c>
      <c r="C740" s="73" t="s">
        <v>145</v>
      </c>
      <c r="D740" s="86">
        <v>791.52</v>
      </c>
      <c r="E740" s="73" t="s">
        <v>1491</v>
      </c>
      <c r="F740" s="74">
        <v>44746</v>
      </c>
      <c r="G740" s="73" t="s">
        <v>328</v>
      </c>
      <c r="H740" s="73" t="s">
        <v>329</v>
      </c>
      <c r="I740" s="73" t="s">
        <v>10</v>
      </c>
      <c r="J740" s="70">
        <v>113216</v>
      </c>
      <c r="K740" s="73" t="s">
        <v>1059</v>
      </c>
      <c r="L740" s="73" t="s">
        <v>1035</v>
      </c>
      <c r="M740" s="73" t="s">
        <v>1497</v>
      </c>
      <c r="N740" s="70">
        <v>6417</v>
      </c>
      <c r="P740" s="75" t="s">
        <v>1621</v>
      </c>
    </row>
    <row r="741" spans="1:16" s="70" customFormat="1">
      <c r="A741" s="70">
        <v>22000868</v>
      </c>
      <c r="B741" s="73" t="s">
        <v>144</v>
      </c>
      <c r="C741" s="73" t="s">
        <v>145</v>
      </c>
      <c r="D741" s="86">
        <v>1929.14</v>
      </c>
      <c r="E741" s="73" t="s">
        <v>1491</v>
      </c>
      <c r="F741" s="74">
        <v>44746</v>
      </c>
      <c r="G741" s="73" t="s">
        <v>328</v>
      </c>
      <c r="H741" s="73" t="s">
        <v>329</v>
      </c>
      <c r="I741" s="73" t="s">
        <v>10</v>
      </c>
      <c r="J741" s="70">
        <v>113216</v>
      </c>
      <c r="K741" s="73" t="s">
        <v>1059</v>
      </c>
      <c r="L741" s="73" t="s">
        <v>1035</v>
      </c>
      <c r="M741" s="73" t="s">
        <v>1497</v>
      </c>
      <c r="N741" s="70">
        <v>6417</v>
      </c>
      <c r="P741" s="75" t="s">
        <v>1622</v>
      </c>
    </row>
    <row r="742" spans="1:16" s="70" customFormat="1">
      <c r="A742" s="70">
        <v>22000869</v>
      </c>
      <c r="B742" s="73" t="s">
        <v>144</v>
      </c>
      <c r="C742" s="73" t="s">
        <v>145</v>
      </c>
      <c r="D742" s="86">
        <v>1275.5999999999999</v>
      </c>
      <c r="E742" s="73" t="s">
        <v>1491</v>
      </c>
      <c r="F742" s="74">
        <v>44746</v>
      </c>
      <c r="G742" s="73" t="s">
        <v>328</v>
      </c>
      <c r="H742" s="73" t="s">
        <v>329</v>
      </c>
      <c r="I742" s="73" t="s">
        <v>10</v>
      </c>
      <c r="J742" s="70">
        <v>113216</v>
      </c>
      <c r="K742" s="73" t="s">
        <v>1059</v>
      </c>
      <c r="L742" s="73" t="s">
        <v>1035</v>
      </c>
      <c r="M742" s="73" t="s">
        <v>1497</v>
      </c>
      <c r="N742" s="70">
        <v>6417</v>
      </c>
      <c r="P742" s="75" t="s">
        <v>1623</v>
      </c>
    </row>
    <row r="743" spans="1:16" s="70" customFormat="1">
      <c r="A743" s="70">
        <v>22000870</v>
      </c>
      <c r="B743" s="73" t="s">
        <v>144</v>
      </c>
      <c r="C743" s="73" t="s">
        <v>145</v>
      </c>
      <c r="D743" s="86">
        <v>1320.91</v>
      </c>
      <c r="E743" s="73" t="s">
        <v>1491</v>
      </c>
      <c r="F743" s="74">
        <v>44746</v>
      </c>
      <c r="G743" s="73" t="s">
        <v>328</v>
      </c>
      <c r="H743" s="73" t="s">
        <v>329</v>
      </c>
      <c r="I743" s="73" t="s">
        <v>10</v>
      </c>
      <c r="J743" s="70">
        <v>113216</v>
      </c>
      <c r="K743" s="73" t="s">
        <v>1059</v>
      </c>
      <c r="L743" s="73" t="s">
        <v>1035</v>
      </c>
      <c r="M743" s="73" t="s">
        <v>1497</v>
      </c>
      <c r="N743" s="70">
        <v>6417</v>
      </c>
      <c r="P743" s="75" t="s">
        <v>1624</v>
      </c>
    </row>
    <row r="744" spans="1:16" s="70" customFormat="1">
      <c r="A744" s="70">
        <v>22000871</v>
      </c>
      <c r="B744" s="73" t="s">
        <v>144</v>
      </c>
      <c r="C744" s="73" t="s">
        <v>145</v>
      </c>
      <c r="D744" s="86">
        <v>1917.46</v>
      </c>
      <c r="E744" s="73" t="s">
        <v>1491</v>
      </c>
      <c r="F744" s="74">
        <v>44746</v>
      </c>
      <c r="G744" s="73" t="s">
        <v>328</v>
      </c>
      <c r="H744" s="73" t="s">
        <v>329</v>
      </c>
      <c r="I744" s="73" t="s">
        <v>10</v>
      </c>
      <c r="J744" s="70">
        <v>113216</v>
      </c>
      <c r="K744" s="73" t="s">
        <v>1059</v>
      </c>
      <c r="L744" s="73" t="s">
        <v>1035</v>
      </c>
      <c r="M744" s="73" t="s">
        <v>1497</v>
      </c>
      <c r="N744" s="70">
        <v>6417</v>
      </c>
      <c r="P744" s="75" t="s">
        <v>1625</v>
      </c>
    </row>
    <row r="745" spans="1:16" s="70" customFormat="1">
      <c r="A745" s="70">
        <v>22000872</v>
      </c>
      <c r="B745" s="73" t="s">
        <v>144</v>
      </c>
      <c r="C745" s="73" t="s">
        <v>145</v>
      </c>
      <c r="D745" s="86">
        <v>302.87</v>
      </c>
      <c r="E745" s="73" t="s">
        <v>1491</v>
      </c>
      <c r="F745" s="74">
        <v>44746</v>
      </c>
      <c r="G745" s="73" t="s">
        <v>328</v>
      </c>
      <c r="H745" s="73" t="s">
        <v>329</v>
      </c>
      <c r="I745" s="73" t="s">
        <v>10</v>
      </c>
      <c r="J745" s="70">
        <v>113216</v>
      </c>
      <c r="K745" s="73" t="s">
        <v>1059</v>
      </c>
      <c r="L745" s="73" t="s">
        <v>1035</v>
      </c>
      <c r="M745" s="73" t="s">
        <v>1497</v>
      </c>
      <c r="N745" s="70">
        <v>6417</v>
      </c>
      <c r="P745" s="75" t="s">
        <v>1626</v>
      </c>
    </row>
    <row r="746" spans="1:16" s="70" customFormat="1">
      <c r="A746" s="70">
        <v>22000873</v>
      </c>
      <c r="B746" s="73" t="s">
        <v>144</v>
      </c>
      <c r="C746" s="73" t="s">
        <v>145</v>
      </c>
      <c r="D746" s="86">
        <v>1741.34</v>
      </c>
      <c r="E746" s="73" t="s">
        <v>1491</v>
      </c>
      <c r="F746" s="74">
        <v>44746</v>
      </c>
      <c r="G746" s="73" t="s">
        <v>328</v>
      </c>
      <c r="H746" s="73" t="s">
        <v>329</v>
      </c>
      <c r="I746" s="73" t="s">
        <v>10</v>
      </c>
      <c r="J746" s="70">
        <v>113216</v>
      </c>
      <c r="K746" s="73" t="s">
        <v>1059</v>
      </c>
      <c r="L746" s="73" t="s">
        <v>1035</v>
      </c>
      <c r="M746" s="73" t="s">
        <v>1497</v>
      </c>
      <c r="N746" s="70">
        <v>6417</v>
      </c>
      <c r="P746" s="75" t="s">
        <v>1627</v>
      </c>
    </row>
    <row r="747" spans="1:16" s="70" customFormat="1">
      <c r="A747" s="70">
        <v>22000874</v>
      </c>
      <c r="B747" s="73" t="s">
        <v>144</v>
      </c>
      <c r="C747" s="73" t="s">
        <v>145</v>
      </c>
      <c r="D747" s="86">
        <v>2083.56</v>
      </c>
      <c r="E747" s="73" t="s">
        <v>1491</v>
      </c>
      <c r="F747" s="74">
        <v>44746</v>
      </c>
      <c r="G747" s="73" t="s">
        <v>328</v>
      </c>
      <c r="H747" s="73" t="s">
        <v>329</v>
      </c>
      <c r="I747" s="73" t="s">
        <v>10</v>
      </c>
      <c r="J747" s="70">
        <v>113216</v>
      </c>
      <c r="K747" s="73" t="s">
        <v>1059</v>
      </c>
      <c r="L747" s="73" t="s">
        <v>1035</v>
      </c>
      <c r="M747" s="73" t="s">
        <v>1497</v>
      </c>
      <c r="N747" s="70">
        <v>6417</v>
      </c>
      <c r="P747" s="75" t="s">
        <v>1628</v>
      </c>
    </row>
    <row r="748" spans="1:16" s="70" customFormat="1">
      <c r="A748" s="70">
        <v>22000875</v>
      </c>
      <c r="B748" s="73" t="s">
        <v>144</v>
      </c>
      <c r="C748" s="73" t="s">
        <v>145</v>
      </c>
      <c r="D748" s="86">
        <v>1741.34</v>
      </c>
      <c r="E748" s="73" t="s">
        <v>1491</v>
      </c>
      <c r="F748" s="74">
        <v>44746</v>
      </c>
      <c r="G748" s="73" t="s">
        <v>328</v>
      </c>
      <c r="H748" s="73" t="s">
        <v>329</v>
      </c>
      <c r="I748" s="73" t="s">
        <v>10</v>
      </c>
      <c r="J748" s="70">
        <v>113216</v>
      </c>
      <c r="K748" s="73" t="s">
        <v>1059</v>
      </c>
      <c r="L748" s="73" t="s">
        <v>1035</v>
      </c>
      <c r="M748" s="73" t="s">
        <v>1497</v>
      </c>
      <c r="N748" s="70">
        <v>6417</v>
      </c>
      <c r="P748" s="75" t="s">
        <v>1629</v>
      </c>
    </row>
    <row r="749" spans="1:16" s="70" customFormat="1">
      <c r="A749" s="70">
        <v>22000878</v>
      </c>
      <c r="B749" s="73" t="s">
        <v>144</v>
      </c>
      <c r="C749" s="73" t="s">
        <v>145</v>
      </c>
      <c r="D749" s="86">
        <v>356.18</v>
      </c>
      <c r="E749" s="73" t="s">
        <v>1491</v>
      </c>
      <c r="F749" s="74">
        <v>44746</v>
      </c>
      <c r="G749" s="73" t="s">
        <v>328</v>
      </c>
      <c r="H749" s="73" t="s">
        <v>329</v>
      </c>
      <c r="I749" s="73" t="s">
        <v>10</v>
      </c>
      <c r="J749" s="70">
        <v>113216</v>
      </c>
      <c r="K749" s="73" t="s">
        <v>1059</v>
      </c>
      <c r="L749" s="73" t="s">
        <v>1035</v>
      </c>
      <c r="M749" s="73" t="s">
        <v>1497</v>
      </c>
      <c r="N749" s="70">
        <v>6417</v>
      </c>
      <c r="P749" s="75" t="s">
        <v>1630</v>
      </c>
    </row>
    <row r="750" spans="1:16" s="70" customFormat="1">
      <c r="A750" s="70">
        <v>22000879</v>
      </c>
      <c r="B750" s="73" t="s">
        <v>144</v>
      </c>
      <c r="C750" s="73" t="s">
        <v>145</v>
      </c>
      <c r="D750" s="86">
        <v>1662.19</v>
      </c>
      <c r="E750" s="73" t="s">
        <v>1491</v>
      </c>
      <c r="F750" s="74">
        <v>44746</v>
      </c>
      <c r="G750" s="73" t="s">
        <v>328</v>
      </c>
      <c r="H750" s="73" t="s">
        <v>329</v>
      </c>
      <c r="I750" s="73" t="s">
        <v>10</v>
      </c>
      <c r="J750" s="70">
        <v>113216</v>
      </c>
      <c r="K750" s="73" t="s">
        <v>1059</v>
      </c>
      <c r="L750" s="73" t="s">
        <v>1035</v>
      </c>
      <c r="M750" s="73" t="s">
        <v>1497</v>
      </c>
      <c r="N750" s="70">
        <v>6417</v>
      </c>
      <c r="P750" s="75" t="s">
        <v>1631</v>
      </c>
    </row>
    <row r="751" spans="1:16" s="70" customFormat="1">
      <c r="A751" s="70">
        <v>22000880</v>
      </c>
      <c r="B751" s="73" t="s">
        <v>144</v>
      </c>
      <c r="C751" s="73" t="s">
        <v>145</v>
      </c>
      <c r="D751" s="86">
        <v>949.82</v>
      </c>
      <c r="E751" s="73" t="s">
        <v>1491</v>
      </c>
      <c r="F751" s="74">
        <v>44746</v>
      </c>
      <c r="G751" s="73" t="s">
        <v>328</v>
      </c>
      <c r="H751" s="73" t="s">
        <v>329</v>
      </c>
      <c r="I751" s="73" t="s">
        <v>10</v>
      </c>
      <c r="J751" s="70">
        <v>113216</v>
      </c>
      <c r="K751" s="73" t="s">
        <v>1059</v>
      </c>
      <c r="L751" s="73" t="s">
        <v>1035</v>
      </c>
      <c r="M751" s="73" t="s">
        <v>1497</v>
      </c>
      <c r="N751" s="70">
        <v>6417</v>
      </c>
      <c r="P751" s="75" t="s">
        <v>1632</v>
      </c>
    </row>
    <row r="752" spans="1:16" s="70" customFormat="1">
      <c r="A752" s="70">
        <v>22000881</v>
      </c>
      <c r="B752" s="73" t="s">
        <v>144</v>
      </c>
      <c r="C752" s="73" t="s">
        <v>145</v>
      </c>
      <c r="D752" s="86">
        <v>593.64</v>
      </c>
      <c r="E752" s="73" t="s">
        <v>1491</v>
      </c>
      <c r="F752" s="74">
        <v>44746</v>
      </c>
      <c r="G752" s="73" t="s">
        <v>328</v>
      </c>
      <c r="H752" s="73" t="s">
        <v>329</v>
      </c>
      <c r="I752" s="73" t="s">
        <v>10</v>
      </c>
      <c r="J752" s="70">
        <v>113216</v>
      </c>
      <c r="K752" s="73" t="s">
        <v>1059</v>
      </c>
      <c r="L752" s="73" t="s">
        <v>1035</v>
      </c>
      <c r="M752" s="73" t="s">
        <v>1497</v>
      </c>
      <c r="N752" s="70">
        <v>6417</v>
      </c>
      <c r="P752" s="75" t="s">
        <v>1633</v>
      </c>
    </row>
    <row r="753" spans="1:16" s="70" customFormat="1">
      <c r="A753" s="70">
        <v>22000882</v>
      </c>
      <c r="B753" s="73" t="s">
        <v>144</v>
      </c>
      <c r="C753" s="73" t="s">
        <v>145</v>
      </c>
      <c r="D753" s="86">
        <v>398.9</v>
      </c>
      <c r="E753" s="73" t="s">
        <v>1491</v>
      </c>
      <c r="F753" s="74">
        <v>44746</v>
      </c>
      <c r="G753" s="73" t="s">
        <v>328</v>
      </c>
      <c r="H753" s="73" t="s">
        <v>329</v>
      </c>
      <c r="I753" s="73" t="s">
        <v>10</v>
      </c>
      <c r="J753" s="70">
        <v>113216</v>
      </c>
      <c r="K753" s="73" t="s">
        <v>1059</v>
      </c>
      <c r="L753" s="73" t="s">
        <v>1035</v>
      </c>
      <c r="M753" s="73" t="s">
        <v>1497</v>
      </c>
      <c r="N753" s="70">
        <v>6417</v>
      </c>
      <c r="P753" s="75" t="s">
        <v>1634</v>
      </c>
    </row>
    <row r="754" spans="1:16" s="70" customFormat="1">
      <c r="A754" s="70">
        <v>22000884</v>
      </c>
      <c r="B754" s="73" t="s">
        <v>144</v>
      </c>
      <c r="C754" s="73" t="s">
        <v>145</v>
      </c>
      <c r="D754" s="86">
        <v>728.2</v>
      </c>
      <c r="E754" s="73" t="s">
        <v>1491</v>
      </c>
      <c r="F754" s="74">
        <v>44746</v>
      </c>
      <c r="G754" s="73" t="s">
        <v>328</v>
      </c>
      <c r="H754" s="73" t="s">
        <v>329</v>
      </c>
      <c r="I754" s="73" t="s">
        <v>10</v>
      </c>
      <c r="J754" s="70">
        <v>113216</v>
      </c>
      <c r="K754" s="73" t="s">
        <v>1059</v>
      </c>
      <c r="L754" s="73" t="s">
        <v>1035</v>
      </c>
      <c r="M754" s="73" t="s">
        <v>1497</v>
      </c>
      <c r="N754" s="70">
        <v>6417</v>
      </c>
      <c r="P754" s="75" t="s">
        <v>1635</v>
      </c>
    </row>
    <row r="755" spans="1:16" s="70" customFormat="1">
      <c r="A755" s="70">
        <v>22000885</v>
      </c>
      <c r="B755" s="73" t="s">
        <v>144</v>
      </c>
      <c r="C755" s="73" t="s">
        <v>145</v>
      </c>
      <c r="D755" s="86">
        <v>246.77</v>
      </c>
      <c r="E755" s="73" t="s">
        <v>1491</v>
      </c>
      <c r="F755" s="74">
        <v>44746</v>
      </c>
      <c r="G755" s="73" t="s">
        <v>328</v>
      </c>
      <c r="H755" s="73" t="s">
        <v>329</v>
      </c>
      <c r="I755" s="73" t="s">
        <v>10</v>
      </c>
      <c r="J755" s="70">
        <v>113216</v>
      </c>
      <c r="K755" s="73" t="s">
        <v>1059</v>
      </c>
      <c r="L755" s="73" t="s">
        <v>1035</v>
      </c>
      <c r="M755" s="73" t="s">
        <v>1497</v>
      </c>
      <c r="N755" s="70">
        <v>6417</v>
      </c>
      <c r="P755" s="75" t="s">
        <v>1636</v>
      </c>
    </row>
    <row r="756" spans="1:16" s="70" customFormat="1">
      <c r="A756" s="70">
        <v>22000886</v>
      </c>
      <c r="B756" s="73" t="s">
        <v>144</v>
      </c>
      <c r="C756" s="73" t="s">
        <v>145</v>
      </c>
      <c r="D756" s="86">
        <v>569.89</v>
      </c>
      <c r="E756" s="73" t="s">
        <v>1491</v>
      </c>
      <c r="F756" s="74">
        <v>44746</v>
      </c>
      <c r="G756" s="73" t="s">
        <v>328</v>
      </c>
      <c r="H756" s="73" t="s">
        <v>329</v>
      </c>
      <c r="I756" s="73" t="s">
        <v>10</v>
      </c>
      <c r="J756" s="70">
        <v>113216</v>
      </c>
      <c r="K756" s="73" t="s">
        <v>1059</v>
      </c>
      <c r="L756" s="73" t="s">
        <v>1035</v>
      </c>
      <c r="M756" s="73" t="s">
        <v>1497</v>
      </c>
      <c r="N756" s="70">
        <v>6417</v>
      </c>
      <c r="P756" s="75" t="s">
        <v>1637</v>
      </c>
    </row>
    <row r="757" spans="1:16" s="70" customFormat="1">
      <c r="A757" s="70">
        <v>22000887</v>
      </c>
      <c r="B757" s="73" t="s">
        <v>144</v>
      </c>
      <c r="C757" s="73" t="s">
        <v>145</v>
      </c>
      <c r="D757" s="86">
        <v>1382.25</v>
      </c>
      <c r="E757" s="73" t="s">
        <v>1491</v>
      </c>
      <c r="F757" s="74">
        <v>44746</v>
      </c>
      <c r="G757" s="73" t="s">
        <v>328</v>
      </c>
      <c r="H757" s="73" t="s">
        <v>329</v>
      </c>
      <c r="I757" s="73" t="s">
        <v>10</v>
      </c>
      <c r="J757" s="70">
        <v>113216</v>
      </c>
      <c r="K757" s="73" t="s">
        <v>1059</v>
      </c>
      <c r="L757" s="73" t="s">
        <v>1035</v>
      </c>
      <c r="M757" s="73" t="s">
        <v>1497</v>
      </c>
      <c r="N757" s="70">
        <v>6417</v>
      </c>
      <c r="P757" s="75" t="s">
        <v>1638</v>
      </c>
    </row>
    <row r="758" spans="1:16" s="70" customFormat="1">
      <c r="A758" s="70">
        <v>22000888</v>
      </c>
      <c r="B758" s="73" t="s">
        <v>144</v>
      </c>
      <c r="C758" s="73" t="s">
        <v>145</v>
      </c>
      <c r="D758" s="86">
        <v>4564.18</v>
      </c>
      <c r="E758" s="73" t="s">
        <v>1491</v>
      </c>
      <c r="F758" s="74">
        <v>44746</v>
      </c>
      <c r="G758" s="73" t="s">
        <v>328</v>
      </c>
      <c r="H758" s="73" t="s">
        <v>329</v>
      </c>
      <c r="I758" s="73" t="s">
        <v>10</v>
      </c>
      <c r="J758" s="70">
        <v>113216</v>
      </c>
      <c r="K758" s="73" t="s">
        <v>1034</v>
      </c>
      <c r="L758" s="73" t="s">
        <v>1035</v>
      </c>
      <c r="M758" s="73" t="s">
        <v>1497</v>
      </c>
      <c r="N758" s="70">
        <v>6417</v>
      </c>
      <c r="P758" s="75" t="s">
        <v>1639</v>
      </c>
    </row>
    <row r="759" spans="1:16" s="70" customFormat="1">
      <c r="A759" s="70">
        <v>22000889</v>
      </c>
      <c r="B759" s="73" t="s">
        <v>144</v>
      </c>
      <c r="C759" s="73" t="s">
        <v>145</v>
      </c>
      <c r="D759" s="86">
        <v>356.18</v>
      </c>
      <c r="E759" s="73" t="s">
        <v>1491</v>
      </c>
      <c r="F759" s="74">
        <v>44746</v>
      </c>
      <c r="G759" s="73" t="s">
        <v>328</v>
      </c>
      <c r="H759" s="73" t="s">
        <v>329</v>
      </c>
      <c r="I759" s="73" t="s">
        <v>10</v>
      </c>
      <c r="J759" s="70">
        <v>113216</v>
      </c>
      <c r="K759" s="73" t="s">
        <v>1059</v>
      </c>
      <c r="L759" s="73" t="s">
        <v>1035</v>
      </c>
      <c r="M759" s="73" t="s">
        <v>1497</v>
      </c>
      <c r="N759" s="70">
        <v>6417</v>
      </c>
      <c r="P759" s="75" t="s">
        <v>1640</v>
      </c>
    </row>
    <row r="760" spans="1:16" s="70" customFormat="1">
      <c r="A760" s="70">
        <v>22000890</v>
      </c>
      <c r="B760" s="73" t="s">
        <v>144</v>
      </c>
      <c r="C760" s="73" t="s">
        <v>145</v>
      </c>
      <c r="D760" s="86">
        <v>5382.34</v>
      </c>
      <c r="E760" s="73" t="s">
        <v>1491</v>
      </c>
      <c r="F760" s="74">
        <v>44746</v>
      </c>
      <c r="G760" s="73" t="s">
        <v>328</v>
      </c>
      <c r="H760" s="73" t="s">
        <v>329</v>
      </c>
      <c r="I760" s="73" t="s">
        <v>10</v>
      </c>
      <c r="J760" s="70">
        <v>113216</v>
      </c>
      <c r="K760" s="73" t="s">
        <v>1034</v>
      </c>
      <c r="L760" s="73" t="s">
        <v>1035</v>
      </c>
      <c r="M760" s="73" t="s">
        <v>1497</v>
      </c>
      <c r="N760" s="70">
        <v>6417</v>
      </c>
      <c r="P760" s="75" t="s">
        <v>1641</v>
      </c>
    </row>
    <row r="761" spans="1:16" s="70" customFormat="1">
      <c r="A761" s="70">
        <v>22000891</v>
      </c>
      <c r="B761" s="73" t="s">
        <v>144</v>
      </c>
      <c r="C761" s="73" t="s">
        <v>145</v>
      </c>
      <c r="D761" s="86">
        <v>3533.52</v>
      </c>
      <c r="E761" s="73" t="s">
        <v>1491</v>
      </c>
      <c r="F761" s="74">
        <v>44746</v>
      </c>
      <c r="G761" s="73" t="s">
        <v>328</v>
      </c>
      <c r="H761" s="73" t="s">
        <v>329</v>
      </c>
      <c r="I761" s="73" t="s">
        <v>10</v>
      </c>
      <c r="J761" s="70">
        <v>113216</v>
      </c>
      <c r="K761" s="73" t="s">
        <v>1034</v>
      </c>
      <c r="L761" s="73" t="s">
        <v>1035</v>
      </c>
      <c r="M761" s="73" t="s">
        <v>1497</v>
      </c>
      <c r="N761" s="70">
        <v>6417</v>
      </c>
      <c r="P761" s="75" t="s">
        <v>1642</v>
      </c>
    </row>
    <row r="762" spans="1:16" s="70" customFormat="1">
      <c r="A762" s="70">
        <v>22000892</v>
      </c>
      <c r="B762" s="73" t="s">
        <v>144</v>
      </c>
      <c r="C762" s="73" t="s">
        <v>145</v>
      </c>
      <c r="D762" s="86">
        <v>415.55</v>
      </c>
      <c r="E762" s="73" t="s">
        <v>1491</v>
      </c>
      <c r="F762" s="74">
        <v>44746</v>
      </c>
      <c r="G762" s="73" t="s">
        <v>328</v>
      </c>
      <c r="H762" s="73" t="s">
        <v>329</v>
      </c>
      <c r="I762" s="73" t="s">
        <v>10</v>
      </c>
      <c r="J762" s="70">
        <v>113216</v>
      </c>
      <c r="K762" s="73" t="s">
        <v>1034</v>
      </c>
      <c r="L762" s="73" t="s">
        <v>1035</v>
      </c>
      <c r="M762" s="73" t="s">
        <v>1497</v>
      </c>
      <c r="N762" s="70">
        <v>6417</v>
      </c>
      <c r="P762" s="75" t="s">
        <v>1643</v>
      </c>
    </row>
    <row r="763" spans="1:16" s="70" customFormat="1">
      <c r="A763" s="70">
        <v>22000894</v>
      </c>
      <c r="B763" s="73" t="s">
        <v>144</v>
      </c>
      <c r="C763" s="73" t="s">
        <v>145</v>
      </c>
      <c r="D763" s="86">
        <v>801.41</v>
      </c>
      <c r="E763" s="73" t="s">
        <v>1491</v>
      </c>
      <c r="F763" s="74">
        <v>44746</v>
      </c>
      <c r="G763" s="73" t="s">
        <v>328</v>
      </c>
      <c r="H763" s="73" t="s">
        <v>329</v>
      </c>
      <c r="I763" s="73" t="s">
        <v>10</v>
      </c>
      <c r="J763" s="70">
        <v>113216</v>
      </c>
      <c r="K763" s="73" t="s">
        <v>1034</v>
      </c>
      <c r="L763" s="73" t="s">
        <v>1035</v>
      </c>
      <c r="M763" s="73" t="s">
        <v>1497</v>
      </c>
      <c r="N763" s="70">
        <v>6417</v>
      </c>
      <c r="P763" s="75" t="s">
        <v>1644</v>
      </c>
    </row>
    <row r="764" spans="1:16" s="70" customFormat="1">
      <c r="A764" s="70">
        <v>22000895</v>
      </c>
      <c r="B764" s="73" t="s">
        <v>144</v>
      </c>
      <c r="C764" s="73" t="s">
        <v>145</v>
      </c>
      <c r="D764" s="86">
        <v>5417.06</v>
      </c>
      <c r="E764" s="73" t="s">
        <v>1491</v>
      </c>
      <c r="F764" s="74">
        <v>44746</v>
      </c>
      <c r="G764" s="73" t="s">
        <v>328</v>
      </c>
      <c r="H764" s="73" t="s">
        <v>329</v>
      </c>
      <c r="I764" s="73" t="s">
        <v>10</v>
      </c>
      <c r="J764" s="70">
        <v>113216</v>
      </c>
      <c r="K764" s="73" t="s">
        <v>1090</v>
      </c>
      <c r="L764" s="73" t="s">
        <v>1035</v>
      </c>
      <c r="M764" s="73" t="s">
        <v>1497</v>
      </c>
      <c r="N764" s="70">
        <v>6417</v>
      </c>
      <c r="P764" s="75" t="s">
        <v>1645</v>
      </c>
    </row>
    <row r="765" spans="1:16" s="70" customFormat="1">
      <c r="A765" s="70">
        <v>22000896</v>
      </c>
      <c r="B765" s="73" t="s">
        <v>144</v>
      </c>
      <c r="C765" s="73" t="s">
        <v>145</v>
      </c>
      <c r="D765" s="86">
        <v>593.64</v>
      </c>
      <c r="E765" s="73" t="s">
        <v>1491</v>
      </c>
      <c r="F765" s="74">
        <v>44746</v>
      </c>
      <c r="G765" s="73" t="s">
        <v>328</v>
      </c>
      <c r="H765" s="73" t="s">
        <v>329</v>
      </c>
      <c r="I765" s="73" t="s">
        <v>10</v>
      </c>
      <c r="J765" s="70">
        <v>113216</v>
      </c>
      <c r="K765" s="73" t="s">
        <v>1059</v>
      </c>
      <c r="L765" s="73" t="s">
        <v>1035</v>
      </c>
      <c r="M765" s="73" t="s">
        <v>1497</v>
      </c>
      <c r="N765" s="70">
        <v>6417</v>
      </c>
      <c r="P765" s="75" t="s">
        <v>1646</v>
      </c>
    </row>
    <row r="766" spans="1:16" s="70" customFormat="1">
      <c r="A766" s="70">
        <v>22000897</v>
      </c>
      <c r="B766" s="73" t="s">
        <v>144</v>
      </c>
      <c r="C766" s="73" t="s">
        <v>145</v>
      </c>
      <c r="D766" s="86">
        <v>1222.2</v>
      </c>
      <c r="E766" s="73" t="s">
        <v>1491</v>
      </c>
      <c r="F766" s="74">
        <v>44746</v>
      </c>
      <c r="G766" s="73" t="s">
        <v>328</v>
      </c>
      <c r="H766" s="73" t="s">
        <v>329</v>
      </c>
      <c r="I766" s="73" t="s">
        <v>10</v>
      </c>
      <c r="J766" s="70">
        <v>113216</v>
      </c>
      <c r="K766" s="73" t="s">
        <v>1059</v>
      </c>
      <c r="L766" s="73" t="s">
        <v>1035</v>
      </c>
      <c r="M766" s="73" t="s">
        <v>1497</v>
      </c>
      <c r="N766" s="70">
        <v>6417</v>
      </c>
      <c r="P766" s="75" t="s">
        <v>1647</v>
      </c>
    </row>
    <row r="767" spans="1:16" s="70" customFormat="1">
      <c r="A767" s="70">
        <v>22000898</v>
      </c>
      <c r="B767" s="73" t="s">
        <v>144</v>
      </c>
      <c r="C767" s="73" t="s">
        <v>145</v>
      </c>
      <c r="D767" s="86">
        <v>207.77</v>
      </c>
      <c r="E767" s="73" t="s">
        <v>1491</v>
      </c>
      <c r="F767" s="74">
        <v>44746</v>
      </c>
      <c r="G767" s="73" t="s">
        <v>328</v>
      </c>
      <c r="H767" s="73" t="s">
        <v>329</v>
      </c>
      <c r="I767" s="73" t="s">
        <v>10</v>
      </c>
      <c r="J767" s="70">
        <v>113216</v>
      </c>
      <c r="K767" s="73" t="s">
        <v>1059</v>
      </c>
      <c r="L767" s="73" t="s">
        <v>1035</v>
      </c>
      <c r="M767" s="73" t="s">
        <v>1497</v>
      </c>
      <c r="N767" s="70">
        <v>6417</v>
      </c>
      <c r="P767" s="75" t="s">
        <v>1648</v>
      </c>
    </row>
    <row r="768" spans="1:16" s="70" customFormat="1">
      <c r="A768" s="70">
        <v>22000899</v>
      </c>
      <c r="B768" s="73" t="s">
        <v>144</v>
      </c>
      <c r="C768" s="73" t="s">
        <v>145</v>
      </c>
      <c r="D768" s="86">
        <v>712.37</v>
      </c>
      <c r="E768" s="73" t="s">
        <v>1491</v>
      </c>
      <c r="F768" s="74">
        <v>44746</v>
      </c>
      <c r="G768" s="73" t="s">
        <v>328</v>
      </c>
      <c r="H768" s="73" t="s">
        <v>329</v>
      </c>
      <c r="I768" s="73" t="s">
        <v>10</v>
      </c>
      <c r="J768" s="70">
        <v>113216</v>
      </c>
      <c r="K768" s="73" t="s">
        <v>1059</v>
      </c>
      <c r="L768" s="73" t="s">
        <v>1035</v>
      </c>
      <c r="M768" s="73" t="s">
        <v>1497</v>
      </c>
      <c r="N768" s="70">
        <v>6417</v>
      </c>
      <c r="P768" s="75" t="s">
        <v>1649</v>
      </c>
    </row>
    <row r="769" spans="1:16" s="70" customFormat="1">
      <c r="A769" s="70">
        <v>22000900</v>
      </c>
      <c r="B769" s="73" t="s">
        <v>144</v>
      </c>
      <c r="C769" s="73" t="s">
        <v>145</v>
      </c>
      <c r="D769" s="86">
        <v>870.9</v>
      </c>
      <c r="E769" s="73" t="s">
        <v>1491</v>
      </c>
      <c r="F769" s="74">
        <v>44746</v>
      </c>
      <c r="G769" s="73" t="s">
        <v>328</v>
      </c>
      <c r="H769" s="73" t="s">
        <v>329</v>
      </c>
      <c r="I769" s="73" t="s">
        <v>10</v>
      </c>
      <c r="J769" s="70">
        <v>113216</v>
      </c>
      <c r="K769" s="73" t="s">
        <v>1059</v>
      </c>
      <c r="L769" s="73" t="s">
        <v>1035</v>
      </c>
      <c r="M769" s="73" t="s">
        <v>1497</v>
      </c>
      <c r="N769" s="70">
        <v>6417</v>
      </c>
      <c r="P769" s="75" t="s">
        <v>1650</v>
      </c>
    </row>
    <row r="770" spans="1:16" s="70" customFormat="1">
      <c r="A770" s="70">
        <v>22000901</v>
      </c>
      <c r="B770" s="73" t="s">
        <v>144</v>
      </c>
      <c r="C770" s="73" t="s">
        <v>145</v>
      </c>
      <c r="D770" s="86">
        <v>2374.56</v>
      </c>
      <c r="E770" s="73" t="s">
        <v>1491</v>
      </c>
      <c r="F770" s="74">
        <v>44746</v>
      </c>
      <c r="G770" s="73" t="s">
        <v>328</v>
      </c>
      <c r="H770" s="73" t="s">
        <v>329</v>
      </c>
      <c r="I770" s="73" t="s">
        <v>10</v>
      </c>
      <c r="J770" s="70">
        <v>113216</v>
      </c>
      <c r="K770" s="73" t="s">
        <v>1059</v>
      </c>
      <c r="L770" s="73" t="s">
        <v>1035</v>
      </c>
      <c r="M770" s="73" t="s">
        <v>1497</v>
      </c>
      <c r="N770" s="70">
        <v>6417</v>
      </c>
      <c r="P770" s="75" t="s">
        <v>1651</v>
      </c>
    </row>
    <row r="771" spans="1:16" s="70" customFormat="1">
      <c r="A771" s="70">
        <v>22000893</v>
      </c>
      <c r="B771" s="73" t="s">
        <v>144</v>
      </c>
      <c r="C771" s="73" t="s">
        <v>145</v>
      </c>
      <c r="D771" s="86">
        <v>707.28</v>
      </c>
      <c r="E771" s="73" t="s">
        <v>1491</v>
      </c>
      <c r="F771" s="74">
        <v>44747</v>
      </c>
      <c r="G771" s="73" t="s">
        <v>328</v>
      </c>
      <c r="H771" s="73" t="s">
        <v>329</v>
      </c>
      <c r="I771" s="73" t="s">
        <v>10</v>
      </c>
      <c r="J771" s="70">
        <v>108769</v>
      </c>
      <c r="K771" s="73" t="s">
        <v>595</v>
      </c>
      <c r="L771" s="73" t="s">
        <v>592</v>
      </c>
      <c r="M771" s="73" t="s">
        <v>456</v>
      </c>
      <c r="N771" s="70">
        <v>6417</v>
      </c>
      <c r="P771" s="75" t="s">
        <v>1652</v>
      </c>
    </row>
    <row r="772" spans="1:16" s="70" customFormat="1">
      <c r="A772" s="70">
        <v>22000902</v>
      </c>
      <c r="B772" s="73" t="s">
        <v>144</v>
      </c>
      <c r="C772" s="73" t="s">
        <v>145</v>
      </c>
      <c r="D772" s="86">
        <v>29933.91</v>
      </c>
      <c r="E772" s="73" t="s">
        <v>1491</v>
      </c>
      <c r="F772" s="74">
        <v>44747</v>
      </c>
      <c r="G772" s="73" t="s">
        <v>328</v>
      </c>
      <c r="H772" s="73" t="s">
        <v>329</v>
      </c>
      <c r="I772" s="73" t="s">
        <v>10</v>
      </c>
      <c r="J772" s="70">
        <v>126825</v>
      </c>
      <c r="K772" s="73" t="s">
        <v>1653</v>
      </c>
      <c r="L772" s="73" t="s">
        <v>1654</v>
      </c>
      <c r="M772" s="73" t="s">
        <v>1497</v>
      </c>
      <c r="N772" s="70">
        <v>6417</v>
      </c>
      <c r="P772" s="75" t="s">
        <v>1655</v>
      </c>
    </row>
    <row r="773" spans="1:16" s="70" customFormat="1">
      <c r="A773" s="70">
        <v>22000909</v>
      </c>
      <c r="B773" s="73" t="s">
        <v>144</v>
      </c>
      <c r="C773" s="73" t="s">
        <v>145</v>
      </c>
      <c r="D773" s="86">
        <v>1650.32</v>
      </c>
      <c r="E773" s="73" t="s">
        <v>1491</v>
      </c>
      <c r="F773" s="74">
        <v>44747</v>
      </c>
      <c r="G773" s="73" t="s">
        <v>328</v>
      </c>
      <c r="H773" s="73" t="s">
        <v>329</v>
      </c>
      <c r="I773" s="73" t="s">
        <v>10</v>
      </c>
      <c r="J773" s="70">
        <v>108769</v>
      </c>
      <c r="K773" s="73" t="s">
        <v>595</v>
      </c>
      <c r="L773" s="73" t="s">
        <v>592</v>
      </c>
      <c r="M773" s="73" t="s">
        <v>456</v>
      </c>
      <c r="N773" s="70">
        <v>6417</v>
      </c>
      <c r="P773" s="75" t="s">
        <v>1656</v>
      </c>
    </row>
    <row r="774" spans="1:16" s="70" customFormat="1">
      <c r="A774" s="70">
        <v>22000911</v>
      </c>
      <c r="B774" s="73" t="s">
        <v>144</v>
      </c>
      <c r="C774" s="73" t="s">
        <v>145</v>
      </c>
      <c r="D774" s="86">
        <v>35603.85</v>
      </c>
      <c r="E774" s="73" t="s">
        <v>1491</v>
      </c>
      <c r="F774" s="74">
        <v>44747</v>
      </c>
      <c r="G774" s="73" t="s">
        <v>328</v>
      </c>
      <c r="H774" s="73" t="s">
        <v>329</v>
      </c>
      <c r="I774" s="73" t="s">
        <v>10</v>
      </c>
      <c r="J774" s="70">
        <v>1002512</v>
      </c>
      <c r="K774" s="73" t="s">
        <v>1657</v>
      </c>
      <c r="L774" s="73" t="s">
        <v>1658</v>
      </c>
      <c r="M774" s="73" t="s">
        <v>456</v>
      </c>
      <c r="N774" s="70">
        <v>6417</v>
      </c>
      <c r="P774" s="75" t="s">
        <v>1659</v>
      </c>
    </row>
    <row r="775" spans="1:16" s="70" customFormat="1">
      <c r="A775" s="70">
        <v>22000912</v>
      </c>
      <c r="B775" s="73" t="s">
        <v>144</v>
      </c>
      <c r="C775" s="73" t="s">
        <v>145</v>
      </c>
      <c r="D775" s="86">
        <v>69156</v>
      </c>
      <c r="E775" s="73" t="s">
        <v>1491</v>
      </c>
      <c r="F775" s="74">
        <v>44749</v>
      </c>
      <c r="G775" s="73" t="s">
        <v>328</v>
      </c>
      <c r="H775" s="73" t="s">
        <v>329</v>
      </c>
      <c r="I775" s="73" t="s">
        <v>10</v>
      </c>
      <c r="J775" s="70">
        <v>4966</v>
      </c>
      <c r="K775" s="73" t="s">
        <v>891</v>
      </c>
      <c r="L775" s="73" t="s">
        <v>146</v>
      </c>
      <c r="M775" s="73" t="s">
        <v>376</v>
      </c>
      <c r="N775" s="70">
        <v>6417</v>
      </c>
      <c r="P775" s="75" t="s">
        <v>1355</v>
      </c>
    </row>
    <row r="776" spans="1:16" s="70" customFormat="1">
      <c r="A776" s="70">
        <v>22000913</v>
      </c>
      <c r="B776" s="73" t="s">
        <v>144</v>
      </c>
      <c r="C776" s="73" t="s">
        <v>145</v>
      </c>
      <c r="D776" s="86">
        <v>2070</v>
      </c>
      <c r="E776" s="73" t="s">
        <v>1491</v>
      </c>
      <c r="F776" s="74">
        <v>44750</v>
      </c>
      <c r="G776" s="73" t="s">
        <v>328</v>
      </c>
      <c r="H776" s="73" t="s">
        <v>329</v>
      </c>
      <c r="I776" s="73" t="s">
        <v>10</v>
      </c>
      <c r="J776" s="70">
        <v>109119</v>
      </c>
      <c r="K776" s="73" t="s">
        <v>683</v>
      </c>
      <c r="L776" s="73" t="s">
        <v>684</v>
      </c>
      <c r="M776" s="73" t="s">
        <v>456</v>
      </c>
      <c r="N776" s="70">
        <v>6417</v>
      </c>
      <c r="P776" s="75" t="s">
        <v>1356</v>
      </c>
    </row>
    <row r="777" spans="1:16" s="70" customFormat="1">
      <c r="A777" s="70">
        <v>22000915</v>
      </c>
      <c r="B777" s="73" t="s">
        <v>144</v>
      </c>
      <c r="C777" s="73" t="s">
        <v>145</v>
      </c>
      <c r="D777" s="86">
        <v>210000</v>
      </c>
      <c r="E777" s="73" t="s">
        <v>1491</v>
      </c>
      <c r="F777" s="74">
        <v>44757</v>
      </c>
      <c r="G777" s="73" t="s">
        <v>328</v>
      </c>
      <c r="H777" s="73" t="s">
        <v>329</v>
      </c>
      <c r="I777" s="73" t="s">
        <v>10</v>
      </c>
      <c r="J777" s="70">
        <v>339154</v>
      </c>
      <c r="K777" s="73" t="s">
        <v>1357</v>
      </c>
      <c r="L777" s="73" t="s">
        <v>713</v>
      </c>
      <c r="M777" s="73" t="s">
        <v>430</v>
      </c>
      <c r="N777" s="70">
        <v>6417</v>
      </c>
      <c r="P777" s="75" t="s">
        <v>1358</v>
      </c>
    </row>
    <row r="778" spans="1:16" s="70" customFormat="1">
      <c r="A778" s="70">
        <v>22000916</v>
      </c>
      <c r="B778" s="73" t="s">
        <v>144</v>
      </c>
      <c r="C778" s="73" t="s">
        <v>145</v>
      </c>
      <c r="D778" s="86">
        <v>210000</v>
      </c>
      <c r="E778" s="73" t="s">
        <v>1491</v>
      </c>
      <c r="F778" s="74">
        <v>44757</v>
      </c>
      <c r="G778" s="73" t="s">
        <v>328</v>
      </c>
      <c r="H778" s="73" t="s">
        <v>329</v>
      </c>
      <c r="I778" s="73" t="s">
        <v>10</v>
      </c>
      <c r="J778" s="70">
        <v>247442</v>
      </c>
      <c r="K778" s="73" t="s">
        <v>1359</v>
      </c>
      <c r="L778" s="73" t="s">
        <v>1360</v>
      </c>
      <c r="M778" s="73" t="s">
        <v>430</v>
      </c>
      <c r="N778" s="70">
        <v>6417</v>
      </c>
      <c r="P778" s="75" t="s">
        <v>1358</v>
      </c>
    </row>
    <row r="779" spans="1:16" s="70" customFormat="1">
      <c r="A779" s="70">
        <v>22000918</v>
      </c>
      <c r="B779" s="73" t="s">
        <v>144</v>
      </c>
      <c r="C779" s="73" t="s">
        <v>145</v>
      </c>
      <c r="D779" s="86">
        <v>80000</v>
      </c>
      <c r="E779" s="73" t="s">
        <v>1491</v>
      </c>
      <c r="F779" s="74">
        <v>44757</v>
      </c>
      <c r="G779" s="73" t="s">
        <v>328</v>
      </c>
      <c r="H779" s="73" t="s">
        <v>329</v>
      </c>
      <c r="I779" s="73" t="s">
        <v>10</v>
      </c>
      <c r="J779" s="70">
        <v>162006</v>
      </c>
      <c r="K779" s="73" t="s">
        <v>1361</v>
      </c>
      <c r="L779" s="73" t="s">
        <v>1362</v>
      </c>
      <c r="M779" s="73" t="s">
        <v>430</v>
      </c>
      <c r="N779" s="70">
        <v>6417</v>
      </c>
      <c r="P779" s="75" t="s">
        <v>1358</v>
      </c>
    </row>
    <row r="780" spans="1:16" s="70" customFormat="1">
      <c r="A780" s="70">
        <v>22000919</v>
      </c>
      <c r="B780" s="73" t="s">
        <v>144</v>
      </c>
      <c r="C780" s="73" t="s">
        <v>145</v>
      </c>
      <c r="D780" s="86">
        <v>80000</v>
      </c>
      <c r="E780" s="73" t="s">
        <v>1491</v>
      </c>
      <c r="F780" s="74">
        <v>44757</v>
      </c>
      <c r="G780" s="73" t="s">
        <v>328</v>
      </c>
      <c r="H780" s="73" t="s">
        <v>329</v>
      </c>
      <c r="I780" s="73" t="s">
        <v>10</v>
      </c>
      <c r="J780" s="70">
        <v>161833</v>
      </c>
      <c r="K780" s="73" t="s">
        <v>1363</v>
      </c>
      <c r="L780" s="73" t="s">
        <v>1364</v>
      </c>
      <c r="M780" s="73" t="s">
        <v>430</v>
      </c>
      <c r="N780" s="70">
        <v>6417</v>
      </c>
      <c r="P780" s="75" t="s">
        <v>1358</v>
      </c>
    </row>
    <row r="781" spans="1:16" s="70" customFormat="1">
      <c r="A781" s="70">
        <v>22000920</v>
      </c>
      <c r="B781" s="73" t="s">
        <v>144</v>
      </c>
      <c r="C781" s="73" t="s">
        <v>153</v>
      </c>
      <c r="D781" s="86">
        <v>20000</v>
      </c>
      <c r="E781" s="73" t="s">
        <v>1491</v>
      </c>
      <c r="F781" s="74">
        <v>44757</v>
      </c>
      <c r="G781" s="73" t="s">
        <v>328</v>
      </c>
      <c r="H781" s="73" t="s">
        <v>432</v>
      </c>
      <c r="I781" s="73" t="s">
        <v>433</v>
      </c>
      <c r="J781" s="70">
        <v>238418</v>
      </c>
      <c r="K781" s="73" t="s">
        <v>1365</v>
      </c>
      <c r="L781" s="73" t="s">
        <v>1366</v>
      </c>
      <c r="M781" s="73" t="s">
        <v>430</v>
      </c>
      <c r="N781" s="70">
        <v>6417</v>
      </c>
      <c r="P781" s="75" t="s">
        <v>1358</v>
      </c>
    </row>
    <row r="782" spans="1:16" s="70" customFormat="1">
      <c r="A782" s="70">
        <v>22000925</v>
      </c>
      <c r="B782" s="73" t="s">
        <v>144</v>
      </c>
      <c r="C782" s="73" t="s">
        <v>145</v>
      </c>
      <c r="D782" s="86">
        <v>690</v>
      </c>
      <c r="E782" s="73" t="s">
        <v>1491</v>
      </c>
      <c r="F782" s="74">
        <v>44760</v>
      </c>
      <c r="G782" s="73" t="s">
        <v>328</v>
      </c>
      <c r="H782" s="73" t="s">
        <v>329</v>
      </c>
      <c r="I782" s="73" t="s">
        <v>10</v>
      </c>
      <c r="J782" s="70">
        <v>109119</v>
      </c>
      <c r="K782" s="73" t="s">
        <v>683</v>
      </c>
      <c r="L782" s="73" t="s">
        <v>684</v>
      </c>
      <c r="M782" s="73" t="s">
        <v>456</v>
      </c>
      <c r="N782" s="70">
        <v>6417</v>
      </c>
      <c r="P782" s="75" t="s">
        <v>1367</v>
      </c>
    </row>
    <row r="783" spans="1:16" s="70" customFormat="1">
      <c r="A783" s="70">
        <v>22000927</v>
      </c>
      <c r="B783" s="73" t="s">
        <v>144</v>
      </c>
      <c r="C783" s="73" t="s">
        <v>145</v>
      </c>
      <c r="D783" s="86">
        <v>300</v>
      </c>
      <c r="E783" s="73" t="s">
        <v>1491</v>
      </c>
      <c r="F783" s="74">
        <v>44760</v>
      </c>
      <c r="G783" s="73" t="s">
        <v>328</v>
      </c>
      <c r="H783" s="73" t="s">
        <v>329</v>
      </c>
      <c r="I783" s="73" t="s">
        <v>10</v>
      </c>
      <c r="J783" s="70">
        <v>852602</v>
      </c>
      <c r="K783" s="73" t="s">
        <v>1368</v>
      </c>
      <c r="L783" s="73" t="s">
        <v>692</v>
      </c>
      <c r="M783" s="73" t="s">
        <v>419</v>
      </c>
      <c r="N783" s="70">
        <v>6417</v>
      </c>
      <c r="P783" s="75" t="s">
        <v>1369</v>
      </c>
    </row>
    <row r="784" spans="1:16" s="70" customFormat="1">
      <c r="A784" s="70">
        <v>22000928</v>
      </c>
      <c r="B784" s="73" t="s">
        <v>144</v>
      </c>
      <c r="C784" s="73" t="s">
        <v>145</v>
      </c>
      <c r="D784" s="86">
        <v>600</v>
      </c>
      <c r="E784" s="73" t="s">
        <v>1491</v>
      </c>
      <c r="F784" s="74">
        <v>44760</v>
      </c>
      <c r="G784" s="73" t="s">
        <v>328</v>
      </c>
      <c r="H784" s="73" t="s">
        <v>329</v>
      </c>
      <c r="I784" s="73" t="s">
        <v>10</v>
      </c>
      <c r="J784" s="70">
        <v>852602</v>
      </c>
      <c r="K784" s="73" t="s">
        <v>1368</v>
      </c>
      <c r="L784" s="73" t="s">
        <v>692</v>
      </c>
      <c r="M784" s="73" t="s">
        <v>419</v>
      </c>
      <c r="N784" s="70">
        <v>6417</v>
      </c>
      <c r="P784" s="75" t="s">
        <v>1370</v>
      </c>
    </row>
    <row r="785" spans="1:16" s="70" customFormat="1">
      <c r="A785" s="70">
        <v>22000931</v>
      </c>
      <c r="B785" s="73" t="s">
        <v>144</v>
      </c>
      <c r="C785" s="73" t="s">
        <v>145</v>
      </c>
      <c r="D785" s="86">
        <v>3000</v>
      </c>
      <c r="E785" s="73" t="s">
        <v>1491</v>
      </c>
      <c r="F785" s="74">
        <v>44760</v>
      </c>
      <c r="G785" s="73" t="s">
        <v>328</v>
      </c>
      <c r="H785" s="73" t="s">
        <v>329</v>
      </c>
      <c r="I785" s="73" t="s">
        <v>10</v>
      </c>
      <c r="J785" s="70">
        <v>1468342</v>
      </c>
      <c r="K785" s="73" t="s">
        <v>1371</v>
      </c>
      <c r="L785" s="73" t="s">
        <v>1372</v>
      </c>
      <c r="M785" s="73" t="s">
        <v>419</v>
      </c>
      <c r="N785" s="70">
        <v>6417</v>
      </c>
      <c r="P785" s="75" t="s">
        <v>1373</v>
      </c>
    </row>
    <row r="786" spans="1:16" s="70" customFormat="1">
      <c r="A786" s="70">
        <v>22000914</v>
      </c>
      <c r="B786" s="73" t="s">
        <v>144</v>
      </c>
      <c r="C786" s="73" t="s">
        <v>145</v>
      </c>
      <c r="D786" s="86">
        <v>600</v>
      </c>
      <c r="E786" s="73" t="s">
        <v>1491</v>
      </c>
      <c r="F786" s="74">
        <v>44761</v>
      </c>
      <c r="G786" s="73" t="s">
        <v>328</v>
      </c>
      <c r="H786" s="73" t="s">
        <v>329</v>
      </c>
      <c r="I786" s="73" t="s">
        <v>10</v>
      </c>
      <c r="J786" s="70">
        <v>1439720</v>
      </c>
      <c r="K786" s="73" t="s">
        <v>940</v>
      </c>
      <c r="L786" s="73" t="s">
        <v>692</v>
      </c>
      <c r="M786" s="73" t="s">
        <v>419</v>
      </c>
      <c r="N786" s="70">
        <v>6417</v>
      </c>
      <c r="P786" s="75" t="s">
        <v>1374</v>
      </c>
    </row>
    <row r="787" spans="1:16" s="70" customFormat="1">
      <c r="A787" s="70">
        <v>22000921</v>
      </c>
      <c r="B787" s="73" t="s">
        <v>144</v>
      </c>
      <c r="C787" s="73" t="s">
        <v>145</v>
      </c>
      <c r="D787" s="86">
        <v>1266.7</v>
      </c>
      <c r="E787" s="73" t="s">
        <v>1491</v>
      </c>
      <c r="F787" s="74">
        <v>44761</v>
      </c>
      <c r="G787" s="73" t="s">
        <v>328</v>
      </c>
      <c r="H787" s="73" t="s">
        <v>329</v>
      </c>
      <c r="I787" s="73" t="s">
        <v>10</v>
      </c>
      <c r="J787" s="70">
        <v>108769</v>
      </c>
      <c r="K787" s="73" t="s">
        <v>591</v>
      </c>
      <c r="L787" s="73" t="s">
        <v>592</v>
      </c>
      <c r="M787" s="73" t="s">
        <v>456</v>
      </c>
      <c r="N787" s="70">
        <v>6417</v>
      </c>
      <c r="P787" s="75" t="s">
        <v>1375</v>
      </c>
    </row>
    <row r="788" spans="1:16" s="70" customFormat="1">
      <c r="A788" s="70">
        <v>22000922</v>
      </c>
      <c r="B788" s="73" t="s">
        <v>144</v>
      </c>
      <c r="C788" s="73" t="s">
        <v>145</v>
      </c>
      <c r="D788" s="86">
        <v>300</v>
      </c>
      <c r="E788" s="73" t="s">
        <v>1491</v>
      </c>
      <c r="F788" s="74">
        <v>44761</v>
      </c>
      <c r="G788" s="73" t="s">
        <v>328</v>
      </c>
      <c r="H788" s="73" t="s">
        <v>329</v>
      </c>
      <c r="I788" s="73" t="s">
        <v>10</v>
      </c>
      <c r="J788" s="70">
        <v>1454316</v>
      </c>
      <c r="K788" s="73" t="s">
        <v>969</v>
      </c>
      <c r="L788" s="73" t="s">
        <v>692</v>
      </c>
      <c r="M788" s="73" t="s">
        <v>419</v>
      </c>
      <c r="N788" s="70">
        <v>6417</v>
      </c>
      <c r="P788" s="75" t="s">
        <v>1376</v>
      </c>
    </row>
    <row r="789" spans="1:16" s="70" customFormat="1">
      <c r="A789" s="70">
        <v>22000923</v>
      </c>
      <c r="B789" s="73" t="s">
        <v>144</v>
      </c>
      <c r="C789" s="73" t="s">
        <v>145</v>
      </c>
      <c r="D789" s="86">
        <v>300</v>
      </c>
      <c r="E789" s="73" t="s">
        <v>1491</v>
      </c>
      <c r="F789" s="74">
        <v>44761</v>
      </c>
      <c r="G789" s="73" t="s">
        <v>328</v>
      </c>
      <c r="H789" s="73" t="s">
        <v>329</v>
      </c>
      <c r="I789" s="73" t="s">
        <v>10</v>
      </c>
      <c r="J789" s="70">
        <v>1442284</v>
      </c>
      <c r="K789" s="73" t="s">
        <v>961</v>
      </c>
      <c r="L789" s="73" t="s">
        <v>692</v>
      </c>
      <c r="M789" s="73" t="s">
        <v>419</v>
      </c>
      <c r="N789" s="70">
        <v>6417</v>
      </c>
      <c r="P789" s="75" t="s">
        <v>1377</v>
      </c>
    </row>
    <row r="790" spans="1:16" s="70" customFormat="1">
      <c r="A790" s="70">
        <v>22000924</v>
      </c>
      <c r="B790" s="73" t="s">
        <v>144</v>
      </c>
      <c r="C790" s="73" t="s">
        <v>145</v>
      </c>
      <c r="D790" s="86">
        <v>600</v>
      </c>
      <c r="E790" s="73" t="s">
        <v>1491</v>
      </c>
      <c r="F790" s="74">
        <v>44761</v>
      </c>
      <c r="G790" s="73" t="s">
        <v>328</v>
      </c>
      <c r="H790" s="73" t="s">
        <v>329</v>
      </c>
      <c r="I790" s="73" t="s">
        <v>10</v>
      </c>
      <c r="J790" s="70">
        <v>1433739</v>
      </c>
      <c r="K790" s="73" t="s">
        <v>926</v>
      </c>
      <c r="L790" s="73" t="s">
        <v>692</v>
      </c>
      <c r="M790" s="73" t="s">
        <v>419</v>
      </c>
      <c r="N790" s="70">
        <v>6417</v>
      </c>
      <c r="P790" s="75" t="s">
        <v>1378</v>
      </c>
    </row>
    <row r="791" spans="1:16" s="70" customFormat="1">
      <c r="A791" s="70">
        <v>22000932</v>
      </c>
      <c r="B791" s="73" t="s">
        <v>144</v>
      </c>
      <c r="C791" s="73" t="s">
        <v>145</v>
      </c>
      <c r="D791" s="86">
        <v>1800</v>
      </c>
      <c r="E791" s="73" t="s">
        <v>1491</v>
      </c>
      <c r="F791" s="74">
        <v>44761</v>
      </c>
      <c r="G791" s="73" t="s">
        <v>328</v>
      </c>
      <c r="H791" s="73" t="s">
        <v>329</v>
      </c>
      <c r="I791" s="73" t="s">
        <v>10</v>
      </c>
      <c r="J791" s="70">
        <v>1272886</v>
      </c>
      <c r="K791" s="73" t="s">
        <v>1379</v>
      </c>
      <c r="L791" s="73" t="s">
        <v>1380</v>
      </c>
      <c r="M791" s="73" t="s">
        <v>419</v>
      </c>
      <c r="N791" s="70">
        <v>6417</v>
      </c>
      <c r="P791" s="75" t="s">
        <v>1381</v>
      </c>
    </row>
    <row r="792" spans="1:16" s="70" customFormat="1">
      <c r="A792" s="70">
        <v>22000933</v>
      </c>
      <c r="B792" s="73" t="s">
        <v>144</v>
      </c>
      <c r="C792" s="73" t="s">
        <v>145</v>
      </c>
      <c r="D792" s="86">
        <v>900</v>
      </c>
      <c r="E792" s="73" t="s">
        <v>1491</v>
      </c>
      <c r="F792" s="74">
        <v>44761</v>
      </c>
      <c r="G792" s="73" t="s">
        <v>328</v>
      </c>
      <c r="H792" s="73" t="s">
        <v>329</v>
      </c>
      <c r="I792" s="73" t="s">
        <v>10</v>
      </c>
      <c r="J792" s="70">
        <v>1272886</v>
      </c>
      <c r="K792" s="73" t="s">
        <v>1379</v>
      </c>
      <c r="L792" s="73" t="s">
        <v>1380</v>
      </c>
      <c r="M792" s="73" t="s">
        <v>419</v>
      </c>
      <c r="N792" s="70">
        <v>6417</v>
      </c>
      <c r="P792" s="75" t="s">
        <v>1382</v>
      </c>
    </row>
    <row r="793" spans="1:16" s="70" customFormat="1">
      <c r="A793" s="70">
        <v>22000934</v>
      </c>
      <c r="B793" s="73" t="s">
        <v>144</v>
      </c>
      <c r="C793" s="73" t="s">
        <v>145</v>
      </c>
      <c r="D793" s="86">
        <v>1800</v>
      </c>
      <c r="E793" s="73" t="s">
        <v>1491</v>
      </c>
      <c r="F793" s="74">
        <v>44761</v>
      </c>
      <c r="G793" s="73" t="s">
        <v>328</v>
      </c>
      <c r="H793" s="73" t="s">
        <v>329</v>
      </c>
      <c r="I793" s="73" t="s">
        <v>10</v>
      </c>
      <c r="J793" s="70">
        <v>1272886</v>
      </c>
      <c r="K793" s="73" t="s">
        <v>1379</v>
      </c>
      <c r="L793" s="73" t="s">
        <v>1380</v>
      </c>
      <c r="M793" s="73" t="s">
        <v>419</v>
      </c>
      <c r="N793" s="70">
        <v>6417</v>
      </c>
      <c r="P793" s="75" t="s">
        <v>1383</v>
      </c>
    </row>
    <row r="794" spans="1:16" s="70" customFormat="1">
      <c r="A794" s="70">
        <v>22000938</v>
      </c>
      <c r="B794" s="73" t="s">
        <v>144</v>
      </c>
      <c r="C794" s="73" t="s">
        <v>145</v>
      </c>
      <c r="D794" s="86">
        <v>1800</v>
      </c>
      <c r="E794" s="73" t="s">
        <v>1491</v>
      </c>
      <c r="F794" s="74">
        <v>44761</v>
      </c>
      <c r="G794" s="73" t="s">
        <v>328</v>
      </c>
      <c r="H794" s="73" t="s">
        <v>329</v>
      </c>
      <c r="I794" s="73" t="s">
        <v>10</v>
      </c>
      <c r="J794" s="70">
        <v>1479914</v>
      </c>
      <c r="K794" s="73" t="s">
        <v>1384</v>
      </c>
      <c r="L794" s="73" t="s">
        <v>1385</v>
      </c>
      <c r="M794" s="73" t="s">
        <v>419</v>
      </c>
      <c r="N794" s="70">
        <v>6417</v>
      </c>
      <c r="P794" s="75" t="s">
        <v>1386</v>
      </c>
    </row>
    <row r="795" spans="1:16" s="70" customFormat="1">
      <c r="A795" s="70">
        <v>22000939</v>
      </c>
      <c r="B795" s="73" t="s">
        <v>144</v>
      </c>
      <c r="C795" s="73" t="s">
        <v>145</v>
      </c>
      <c r="D795" s="86">
        <v>6600</v>
      </c>
      <c r="E795" s="73" t="s">
        <v>1491</v>
      </c>
      <c r="F795" s="74">
        <v>44761</v>
      </c>
      <c r="G795" s="73" t="s">
        <v>328</v>
      </c>
      <c r="H795" s="73" t="s">
        <v>329</v>
      </c>
      <c r="I795" s="73" t="s">
        <v>10</v>
      </c>
      <c r="J795" s="70">
        <v>1479914</v>
      </c>
      <c r="K795" s="73" t="s">
        <v>1387</v>
      </c>
      <c r="L795" s="73" t="s">
        <v>1385</v>
      </c>
      <c r="M795" s="73" t="s">
        <v>419</v>
      </c>
      <c r="N795" s="70">
        <v>6417</v>
      </c>
      <c r="P795" s="75" t="s">
        <v>1388</v>
      </c>
    </row>
    <row r="796" spans="1:16" s="70" customFormat="1">
      <c r="A796" s="70">
        <v>22000940</v>
      </c>
      <c r="B796" s="73" t="s">
        <v>144</v>
      </c>
      <c r="C796" s="73" t="s">
        <v>145</v>
      </c>
      <c r="D796" s="86">
        <v>600</v>
      </c>
      <c r="E796" s="73" t="s">
        <v>1491</v>
      </c>
      <c r="F796" s="74">
        <v>44761</v>
      </c>
      <c r="G796" s="73" t="s">
        <v>328</v>
      </c>
      <c r="H796" s="73" t="s">
        <v>329</v>
      </c>
      <c r="I796" s="73" t="s">
        <v>10</v>
      </c>
      <c r="J796" s="70">
        <v>1468317</v>
      </c>
      <c r="K796" s="73" t="s">
        <v>1389</v>
      </c>
      <c r="L796" s="73" t="s">
        <v>692</v>
      </c>
      <c r="M796" s="73" t="s">
        <v>419</v>
      </c>
      <c r="N796" s="70">
        <v>6417</v>
      </c>
      <c r="P796" s="75" t="s">
        <v>1390</v>
      </c>
    </row>
    <row r="797" spans="1:16" s="70" customFormat="1">
      <c r="A797" s="70">
        <v>22000941</v>
      </c>
      <c r="B797" s="73" t="s">
        <v>144</v>
      </c>
      <c r="C797" s="73" t="s">
        <v>145</v>
      </c>
      <c r="D797" s="86">
        <v>1200</v>
      </c>
      <c r="E797" s="73" t="s">
        <v>1491</v>
      </c>
      <c r="F797" s="74">
        <v>44761</v>
      </c>
      <c r="G797" s="73" t="s">
        <v>328</v>
      </c>
      <c r="H797" s="73" t="s">
        <v>329</v>
      </c>
      <c r="I797" s="73" t="s">
        <v>10</v>
      </c>
      <c r="J797" s="70">
        <v>1422771</v>
      </c>
      <c r="K797" s="73" t="s">
        <v>934</v>
      </c>
      <c r="L797" s="73" t="s">
        <v>692</v>
      </c>
      <c r="M797" s="73" t="s">
        <v>419</v>
      </c>
      <c r="N797" s="70">
        <v>6417</v>
      </c>
      <c r="P797" s="75" t="s">
        <v>1391</v>
      </c>
    </row>
    <row r="798" spans="1:16" s="70" customFormat="1">
      <c r="A798" s="70">
        <v>22000943</v>
      </c>
      <c r="B798" s="73" t="s">
        <v>144</v>
      </c>
      <c r="C798" s="73" t="s">
        <v>145</v>
      </c>
      <c r="D798" s="86">
        <v>3600</v>
      </c>
      <c r="E798" s="73" t="s">
        <v>1491</v>
      </c>
      <c r="F798" s="74">
        <v>44761</v>
      </c>
      <c r="G798" s="73" t="s">
        <v>328</v>
      </c>
      <c r="H798" s="73" t="s">
        <v>329</v>
      </c>
      <c r="I798" s="73" t="s">
        <v>10</v>
      </c>
      <c r="J798" s="70">
        <v>747940</v>
      </c>
      <c r="K798" s="73" t="s">
        <v>1392</v>
      </c>
      <c r="L798" s="73" t="s">
        <v>1393</v>
      </c>
      <c r="M798" s="73" t="s">
        <v>419</v>
      </c>
      <c r="N798" s="70">
        <v>6417</v>
      </c>
      <c r="P798" s="75" t="s">
        <v>1394</v>
      </c>
    </row>
    <row r="799" spans="1:16" s="70" customFormat="1">
      <c r="A799" s="70">
        <v>22000942</v>
      </c>
      <c r="B799" s="73" t="s">
        <v>144</v>
      </c>
      <c r="C799" s="73" t="s">
        <v>145</v>
      </c>
      <c r="D799" s="86">
        <v>600</v>
      </c>
      <c r="E799" s="73" t="s">
        <v>1491</v>
      </c>
      <c r="F799" s="74">
        <v>44762</v>
      </c>
      <c r="G799" s="73" t="s">
        <v>328</v>
      </c>
      <c r="H799" s="73" t="s">
        <v>329</v>
      </c>
      <c r="I799" s="73" t="s">
        <v>10</v>
      </c>
      <c r="J799" s="70">
        <v>1439741</v>
      </c>
      <c r="K799" s="73" t="s">
        <v>930</v>
      </c>
      <c r="L799" s="73" t="s">
        <v>692</v>
      </c>
      <c r="M799" s="73" t="s">
        <v>419</v>
      </c>
      <c r="N799" s="70">
        <v>6417</v>
      </c>
      <c r="P799" s="75" t="s">
        <v>1395</v>
      </c>
    </row>
    <row r="800" spans="1:16" s="70" customFormat="1">
      <c r="A800" s="70">
        <v>22000944</v>
      </c>
      <c r="B800" s="73" t="s">
        <v>144</v>
      </c>
      <c r="C800" s="73" t="s">
        <v>145</v>
      </c>
      <c r="D800" s="86">
        <v>600</v>
      </c>
      <c r="E800" s="73" t="s">
        <v>1491</v>
      </c>
      <c r="F800" s="74">
        <v>44762</v>
      </c>
      <c r="G800" s="73" t="s">
        <v>328</v>
      </c>
      <c r="H800" s="73" t="s">
        <v>329</v>
      </c>
      <c r="I800" s="73" t="s">
        <v>10</v>
      </c>
      <c r="J800" s="70">
        <v>1468374</v>
      </c>
      <c r="K800" s="73" t="s">
        <v>1396</v>
      </c>
      <c r="L800" s="73" t="s">
        <v>692</v>
      </c>
      <c r="M800" s="73" t="s">
        <v>419</v>
      </c>
      <c r="N800" s="70">
        <v>6417</v>
      </c>
      <c r="P800" s="75" t="s">
        <v>1397</v>
      </c>
    </row>
    <row r="801" spans="1:16" s="70" customFormat="1">
      <c r="A801" s="70">
        <v>22000946</v>
      </c>
      <c r="B801" s="73" t="s">
        <v>144</v>
      </c>
      <c r="C801" s="73" t="s">
        <v>145</v>
      </c>
      <c r="D801" s="86">
        <v>1200</v>
      </c>
      <c r="E801" s="73" t="s">
        <v>1491</v>
      </c>
      <c r="F801" s="74">
        <v>44762</v>
      </c>
      <c r="G801" s="73" t="s">
        <v>328</v>
      </c>
      <c r="H801" s="73" t="s">
        <v>329</v>
      </c>
      <c r="I801" s="73" t="s">
        <v>10</v>
      </c>
      <c r="J801" s="70">
        <v>1424993</v>
      </c>
      <c r="K801" s="73" t="s">
        <v>1398</v>
      </c>
      <c r="L801" s="73" t="s">
        <v>1341</v>
      </c>
      <c r="M801" s="73" t="s">
        <v>419</v>
      </c>
      <c r="N801" s="70">
        <v>6417</v>
      </c>
      <c r="P801" s="75" t="s">
        <v>1399</v>
      </c>
    </row>
    <row r="802" spans="1:16" s="70" customFormat="1">
      <c r="A802" s="70">
        <v>22000947</v>
      </c>
      <c r="B802" s="73" t="s">
        <v>144</v>
      </c>
      <c r="C802" s="73" t="s">
        <v>145</v>
      </c>
      <c r="D802" s="86">
        <v>600</v>
      </c>
      <c r="E802" s="73" t="s">
        <v>1491</v>
      </c>
      <c r="F802" s="74">
        <v>44762</v>
      </c>
      <c r="G802" s="73" t="s">
        <v>328</v>
      </c>
      <c r="H802" s="73" t="s">
        <v>329</v>
      </c>
      <c r="I802" s="73" t="s">
        <v>10</v>
      </c>
      <c r="J802" s="70">
        <v>1458329</v>
      </c>
      <c r="K802" s="73" t="s">
        <v>996</v>
      </c>
      <c r="L802" s="73" t="s">
        <v>692</v>
      </c>
      <c r="M802" s="73" t="s">
        <v>419</v>
      </c>
      <c r="N802" s="70">
        <v>6417</v>
      </c>
      <c r="P802" s="75" t="s">
        <v>1400</v>
      </c>
    </row>
    <row r="803" spans="1:16" s="70" customFormat="1">
      <c r="A803" s="70">
        <v>22000948</v>
      </c>
      <c r="B803" s="73" t="s">
        <v>144</v>
      </c>
      <c r="C803" s="73" t="s">
        <v>145</v>
      </c>
      <c r="D803" s="86">
        <v>300</v>
      </c>
      <c r="E803" s="73" t="s">
        <v>1491</v>
      </c>
      <c r="F803" s="74">
        <v>44762</v>
      </c>
      <c r="G803" s="73" t="s">
        <v>328</v>
      </c>
      <c r="H803" s="73" t="s">
        <v>329</v>
      </c>
      <c r="I803" s="73" t="s">
        <v>10</v>
      </c>
      <c r="J803" s="70">
        <v>1423553</v>
      </c>
      <c r="K803" s="73" t="s">
        <v>959</v>
      </c>
      <c r="L803" s="73" t="s">
        <v>692</v>
      </c>
      <c r="M803" s="73" t="s">
        <v>419</v>
      </c>
      <c r="N803" s="70">
        <v>6417</v>
      </c>
      <c r="P803" s="75" t="s">
        <v>1401</v>
      </c>
    </row>
    <row r="804" spans="1:16" s="70" customFormat="1">
      <c r="A804" s="70">
        <v>22000945</v>
      </c>
      <c r="B804" s="73" t="s">
        <v>144</v>
      </c>
      <c r="C804" s="73" t="s">
        <v>145</v>
      </c>
      <c r="D804" s="86">
        <v>44100</v>
      </c>
      <c r="E804" s="73" t="s">
        <v>1491</v>
      </c>
      <c r="F804" s="74">
        <v>44763</v>
      </c>
      <c r="G804" s="73" t="s">
        <v>328</v>
      </c>
      <c r="H804" s="73" t="s">
        <v>329</v>
      </c>
      <c r="I804" s="73" t="s">
        <v>10</v>
      </c>
      <c r="J804" s="70">
        <v>1424993</v>
      </c>
      <c r="K804" s="73" t="s">
        <v>1398</v>
      </c>
      <c r="L804" s="73" t="s">
        <v>1341</v>
      </c>
      <c r="M804" s="73" t="s">
        <v>419</v>
      </c>
      <c r="N804" s="70">
        <v>6417</v>
      </c>
      <c r="P804" s="75" t="s">
        <v>1402</v>
      </c>
    </row>
    <row r="805" spans="1:16" s="70" customFormat="1">
      <c r="A805" s="70">
        <v>22000950</v>
      </c>
      <c r="B805" s="73" t="s">
        <v>144</v>
      </c>
      <c r="C805" s="73" t="s">
        <v>145</v>
      </c>
      <c r="D805" s="86">
        <v>900</v>
      </c>
      <c r="E805" s="73" t="s">
        <v>1491</v>
      </c>
      <c r="F805" s="74">
        <v>44763</v>
      </c>
      <c r="G805" s="73" t="s">
        <v>328</v>
      </c>
      <c r="H805" s="73" t="s">
        <v>329</v>
      </c>
      <c r="I805" s="73" t="s">
        <v>10</v>
      </c>
      <c r="J805" s="70">
        <v>1450726</v>
      </c>
      <c r="K805" s="73" t="s">
        <v>965</v>
      </c>
      <c r="L805" s="73" t="s">
        <v>692</v>
      </c>
      <c r="M805" s="73" t="s">
        <v>419</v>
      </c>
      <c r="N805" s="70">
        <v>6417</v>
      </c>
      <c r="P805" s="75" t="s">
        <v>1403</v>
      </c>
    </row>
    <row r="806" spans="1:16" s="70" customFormat="1">
      <c r="A806" s="70">
        <v>22000952</v>
      </c>
      <c r="B806" s="73" t="s">
        <v>144</v>
      </c>
      <c r="C806" s="73" t="s">
        <v>145</v>
      </c>
      <c r="D806" s="86">
        <v>600</v>
      </c>
      <c r="E806" s="73" t="s">
        <v>1491</v>
      </c>
      <c r="F806" s="74">
        <v>44763</v>
      </c>
      <c r="G806" s="73" t="s">
        <v>328</v>
      </c>
      <c r="H806" s="73" t="s">
        <v>329</v>
      </c>
      <c r="I806" s="73" t="s">
        <v>10</v>
      </c>
      <c r="J806" s="70">
        <v>1442582</v>
      </c>
      <c r="K806" s="73" t="s">
        <v>942</v>
      </c>
      <c r="L806" s="73" t="s">
        <v>692</v>
      </c>
      <c r="M806" s="73" t="s">
        <v>419</v>
      </c>
      <c r="N806" s="70">
        <v>6417</v>
      </c>
      <c r="P806" s="75" t="s">
        <v>1404</v>
      </c>
    </row>
    <row r="807" spans="1:16" s="70" customFormat="1">
      <c r="A807" s="70">
        <v>22000953</v>
      </c>
      <c r="B807" s="73" t="s">
        <v>144</v>
      </c>
      <c r="C807" s="73" t="s">
        <v>145</v>
      </c>
      <c r="D807" s="86">
        <v>600</v>
      </c>
      <c r="E807" s="73" t="s">
        <v>1491</v>
      </c>
      <c r="F807" s="74">
        <v>44763</v>
      </c>
      <c r="G807" s="73" t="s">
        <v>328</v>
      </c>
      <c r="H807" s="73" t="s">
        <v>329</v>
      </c>
      <c r="I807" s="73" t="s">
        <v>10</v>
      </c>
      <c r="J807" s="70">
        <v>1421274</v>
      </c>
      <c r="K807" s="73" t="s">
        <v>899</v>
      </c>
      <c r="L807" s="73" t="s">
        <v>692</v>
      </c>
      <c r="M807" s="73" t="s">
        <v>419</v>
      </c>
      <c r="N807" s="70">
        <v>6417</v>
      </c>
      <c r="P807" s="75" t="s">
        <v>1405</v>
      </c>
    </row>
    <row r="808" spans="1:16" s="70" customFormat="1">
      <c r="A808" s="70">
        <v>22000968</v>
      </c>
      <c r="B808" s="73" t="s">
        <v>144</v>
      </c>
      <c r="C808" s="73" t="s">
        <v>145</v>
      </c>
      <c r="D808" s="86">
        <v>4826713.0199999996</v>
      </c>
      <c r="E808" s="73" t="s">
        <v>1491</v>
      </c>
      <c r="F808" s="74">
        <v>44763</v>
      </c>
      <c r="G808" s="73" t="s">
        <v>328</v>
      </c>
      <c r="H808" s="73" t="s">
        <v>329</v>
      </c>
      <c r="I808" s="73" t="s">
        <v>10</v>
      </c>
      <c r="J808" s="70">
        <v>113346</v>
      </c>
      <c r="K808" s="73" t="s">
        <v>350</v>
      </c>
      <c r="L808" s="73" t="s">
        <v>351</v>
      </c>
      <c r="M808" s="73" t="s">
        <v>1494</v>
      </c>
      <c r="N808" s="70">
        <v>6417</v>
      </c>
      <c r="P808" s="75" t="s">
        <v>1406</v>
      </c>
    </row>
    <row r="809" spans="1:16" s="70" customFormat="1">
      <c r="A809" s="70">
        <v>22000929</v>
      </c>
      <c r="B809" s="73" t="s">
        <v>144</v>
      </c>
      <c r="C809" s="73" t="s">
        <v>145</v>
      </c>
      <c r="D809" s="86">
        <v>1800</v>
      </c>
      <c r="E809" s="73" t="s">
        <v>1491</v>
      </c>
      <c r="F809" s="74">
        <v>44764</v>
      </c>
      <c r="G809" s="73" t="s">
        <v>328</v>
      </c>
      <c r="H809" s="73" t="s">
        <v>329</v>
      </c>
      <c r="I809" s="73" t="s">
        <v>10</v>
      </c>
      <c r="J809" s="70">
        <v>1468368</v>
      </c>
      <c r="K809" s="73" t="s">
        <v>1408</v>
      </c>
      <c r="L809" s="73" t="s">
        <v>1409</v>
      </c>
      <c r="M809" s="73" t="s">
        <v>419</v>
      </c>
      <c r="N809" s="70">
        <v>6417</v>
      </c>
      <c r="P809" s="75" t="s">
        <v>1410</v>
      </c>
    </row>
    <row r="810" spans="1:16" s="70" customFormat="1">
      <c r="A810" s="70">
        <v>22000954</v>
      </c>
      <c r="B810" s="73" t="s">
        <v>144</v>
      </c>
      <c r="C810" s="73" t="s">
        <v>145</v>
      </c>
      <c r="D810" s="86">
        <v>6600</v>
      </c>
      <c r="E810" s="73" t="s">
        <v>1491</v>
      </c>
      <c r="F810" s="74">
        <v>44764</v>
      </c>
      <c r="G810" s="73" t="s">
        <v>328</v>
      </c>
      <c r="H810" s="73" t="s">
        <v>329</v>
      </c>
      <c r="I810" s="73" t="s">
        <v>10</v>
      </c>
      <c r="J810" s="70">
        <v>1468368</v>
      </c>
      <c r="K810" s="73" t="s">
        <v>1411</v>
      </c>
      <c r="L810" s="73" t="s">
        <v>1409</v>
      </c>
      <c r="M810" s="73" t="s">
        <v>419</v>
      </c>
      <c r="N810" s="70">
        <v>6417</v>
      </c>
      <c r="P810" s="75" t="s">
        <v>1412</v>
      </c>
    </row>
    <row r="811" spans="1:16" s="70" customFormat="1">
      <c r="A811" s="70">
        <v>22000956</v>
      </c>
      <c r="B811" s="73" t="s">
        <v>144</v>
      </c>
      <c r="C811" s="73" t="s">
        <v>145</v>
      </c>
      <c r="D811" s="86">
        <v>4800</v>
      </c>
      <c r="E811" s="73" t="s">
        <v>1491</v>
      </c>
      <c r="F811" s="74">
        <v>44764</v>
      </c>
      <c r="G811" s="73" t="s">
        <v>328</v>
      </c>
      <c r="H811" s="73" t="s">
        <v>329</v>
      </c>
      <c r="I811" s="73" t="s">
        <v>10</v>
      </c>
      <c r="J811" s="70">
        <v>1424993</v>
      </c>
      <c r="K811" s="73" t="s">
        <v>1340</v>
      </c>
      <c r="L811" s="73" t="s">
        <v>1341</v>
      </c>
      <c r="M811" s="73" t="s">
        <v>419</v>
      </c>
      <c r="N811" s="70">
        <v>6417</v>
      </c>
      <c r="P811" s="75" t="s">
        <v>1413</v>
      </c>
    </row>
    <row r="812" spans="1:16" s="70" customFormat="1">
      <c r="A812" s="70">
        <v>22000957</v>
      </c>
      <c r="B812" s="73" t="s">
        <v>144</v>
      </c>
      <c r="C812" s="73" t="s">
        <v>145</v>
      </c>
      <c r="D812" s="86">
        <v>300</v>
      </c>
      <c r="E812" s="73" t="s">
        <v>1491</v>
      </c>
      <c r="F812" s="74">
        <v>44764</v>
      </c>
      <c r="G812" s="73" t="s">
        <v>328</v>
      </c>
      <c r="H812" s="73" t="s">
        <v>329</v>
      </c>
      <c r="I812" s="73" t="s">
        <v>10</v>
      </c>
      <c r="J812" s="70">
        <v>1424993</v>
      </c>
      <c r="K812" s="73" t="s">
        <v>1340</v>
      </c>
      <c r="L812" s="73" t="s">
        <v>1341</v>
      </c>
      <c r="M812" s="73" t="s">
        <v>419</v>
      </c>
      <c r="N812" s="70">
        <v>6417</v>
      </c>
      <c r="P812" s="75" t="s">
        <v>1414</v>
      </c>
    </row>
    <row r="813" spans="1:16" s="70" customFormat="1">
      <c r="A813" s="70">
        <v>22000958</v>
      </c>
      <c r="B813" s="73" t="s">
        <v>144</v>
      </c>
      <c r="C813" s="73" t="s">
        <v>145</v>
      </c>
      <c r="D813" s="86">
        <v>900</v>
      </c>
      <c r="E813" s="73" t="s">
        <v>1491</v>
      </c>
      <c r="F813" s="74">
        <v>44764</v>
      </c>
      <c r="G813" s="73" t="s">
        <v>328</v>
      </c>
      <c r="H813" s="73" t="s">
        <v>329</v>
      </c>
      <c r="I813" s="73" t="s">
        <v>10</v>
      </c>
      <c r="J813" s="70">
        <v>1218364</v>
      </c>
      <c r="K813" s="73" t="s">
        <v>1415</v>
      </c>
      <c r="L813" s="73" t="s">
        <v>1416</v>
      </c>
      <c r="M813" s="73" t="s">
        <v>419</v>
      </c>
      <c r="N813" s="70">
        <v>6417</v>
      </c>
      <c r="P813" s="75" t="s">
        <v>1417</v>
      </c>
    </row>
    <row r="814" spans="1:16" s="70" customFormat="1">
      <c r="A814" s="70">
        <v>22000961</v>
      </c>
      <c r="B814" s="73" t="s">
        <v>144</v>
      </c>
      <c r="C814" s="73" t="s">
        <v>145</v>
      </c>
      <c r="D814" s="86">
        <v>900</v>
      </c>
      <c r="E814" s="73" t="s">
        <v>1491</v>
      </c>
      <c r="F814" s="74">
        <v>44764</v>
      </c>
      <c r="G814" s="73" t="s">
        <v>328</v>
      </c>
      <c r="H814" s="73" t="s">
        <v>329</v>
      </c>
      <c r="I814" s="73" t="s">
        <v>10</v>
      </c>
      <c r="J814" s="70">
        <v>1422492</v>
      </c>
      <c r="K814" s="73" t="s">
        <v>1418</v>
      </c>
      <c r="L814" s="73" t="s">
        <v>1419</v>
      </c>
      <c r="M814" s="73" t="s">
        <v>419</v>
      </c>
      <c r="N814" s="70">
        <v>6417</v>
      </c>
      <c r="P814" s="75" t="s">
        <v>1420</v>
      </c>
    </row>
    <row r="815" spans="1:16" s="70" customFormat="1">
      <c r="A815" s="70">
        <v>22000962</v>
      </c>
      <c r="B815" s="73" t="s">
        <v>144</v>
      </c>
      <c r="C815" s="73" t="s">
        <v>145</v>
      </c>
      <c r="D815" s="86">
        <v>900</v>
      </c>
      <c r="E815" s="73" t="s">
        <v>1491</v>
      </c>
      <c r="F815" s="74">
        <v>44764</v>
      </c>
      <c r="G815" s="73" t="s">
        <v>328</v>
      </c>
      <c r="H815" s="73" t="s">
        <v>329</v>
      </c>
      <c r="I815" s="73" t="s">
        <v>10</v>
      </c>
      <c r="J815" s="70">
        <v>1422492</v>
      </c>
      <c r="K815" s="73" t="s">
        <v>1418</v>
      </c>
      <c r="L815" s="73" t="s">
        <v>1419</v>
      </c>
      <c r="M815" s="73" t="s">
        <v>419</v>
      </c>
      <c r="N815" s="70">
        <v>6417</v>
      </c>
      <c r="P815" s="75" t="s">
        <v>1421</v>
      </c>
    </row>
    <row r="816" spans="1:16" s="70" customFormat="1">
      <c r="A816" s="70">
        <v>22000963</v>
      </c>
      <c r="B816" s="73" t="s">
        <v>144</v>
      </c>
      <c r="C816" s="73" t="s">
        <v>145</v>
      </c>
      <c r="D816" s="86">
        <v>1265</v>
      </c>
      <c r="E816" s="73" t="s">
        <v>1491</v>
      </c>
      <c r="F816" s="74">
        <v>44764</v>
      </c>
      <c r="G816" s="73" t="s">
        <v>328</v>
      </c>
      <c r="H816" s="73" t="s">
        <v>329</v>
      </c>
      <c r="I816" s="73" t="s">
        <v>10</v>
      </c>
      <c r="J816" s="70">
        <v>109119</v>
      </c>
      <c r="K816" s="73" t="s">
        <v>683</v>
      </c>
      <c r="L816" s="73" t="s">
        <v>684</v>
      </c>
      <c r="M816" s="73" t="s">
        <v>456</v>
      </c>
      <c r="N816" s="70">
        <v>6417</v>
      </c>
      <c r="P816" s="75" t="s">
        <v>1422</v>
      </c>
    </row>
    <row r="817" spans="1:16" s="70" customFormat="1">
      <c r="A817" s="70">
        <v>22000964</v>
      </c>
      <c r="B817" s="73" t="s">
        <v>144</v>
      </c>
      <c r="C817" s="73" t="s">
        <v>145</v>
      </c>
      <c r="D817" s="86">
        <v>2990</v>
      </c>
      <c r="E817" s="73" t="s">
        <v>1491</v>
      </c>
      <c r="F817" s="74">
        <v>44764</v>
      </c>
      <c r="G817" s="73" t="s">
        <v>328</v>
      </c>
      <c r="H817" s="73" t="s">
        <v>329</v>
      </c>
      <c r="I817" s="73" t="s">
        <v>10</v>
      </c>
      <c r="J817" s="70">
        <v>109119</v>
      </c>
      <c r="K817" s="73" t="s">
        <v>683</v>
      </c>
      <c r="L817" s="73" t="s">
        <v>684</v>
      </c>
      <c r="M817" s="73" t="s">
        <v>456</v>
      </c>
      <c r="N817" s="70">
        <v>6417</v>
      </c>
      <c r="P817" s="75" t="s">
        <v>1423</v>
      </c>
    </row>
    <row r="818" spans="1:16" s="70" customFormat="1">
      <c r="A818" s="70">
        <v>22000966</v>
      </c>
      <c r="B818" s="73" t="s">
        <v>144</v>
      </c>
      <c r="C818" s="73" t="s">
        <v>145</v>
      </c>
      <c r="D818" s="86">
        <v>600</v>
      </c>
      <c r="E818" s="73" t="s">
        <v>1491</v>
      </c>
      <c r="F818" s="74">
        <v>44767</v>
      </c>
      <c r="G818" s="73" t="s">
        <v>328</v>
      </c>
      <c r="H818" s="73" t="s">
        <v>329</v>
      </c>
      <c r="I818" s="73" t="s">
        <v>10</v>
      </c>
      <c r="J818" s="70">
        <v>1468362</v>
      </c>
      <c r="K818" s="73" t="s">
        <v>1424</v>
      </c>
      <c r="L818" s="73" t="s">
        <v>692</v>
      </c>
      <c r="M818" s="73" t="s">
        <v>419</v>
      </c>
      <c r="N818" s="70">
        <v>6417</v>
      </c>
      <c r="P818" s="75" t="s">
        <v>1425</v>
      </c>
    </row>
    <row r="819" spans="1:16" s="70" customFormat="1">
      <c r="A819" s="70">
        <v>22000967</v>
      </c>
      <c r="B819" s="73" t="s">
        <v>144</v>
      </c>
      <c r="C819" s="73" t="s">
        <v>145</v>
      </c>
      <c r="D819" s="86">
        <v>900</v>
      </c>
      <c r="E819" s="73" t="s">
        <v>1491</v>
      </c>
      <c r="F819" s="74">
        <v>44767</v>
      </c>
      <c r="G819" s="73" t="s">
        <v>328</v>
      </c>
      <c r="H819" s="73" t="s">
        <v>329</v>
      </c>
      <c r="I819" s="73" t="s">
        <v>10</v>
      </c>
      <c r="J819" s="70">
        <v>1459014</v>
      </c>
      <c r="K819" s="73" t="s">
        <v>1003</v>
      </c>
      <c r="L819" s="73" t="s">
        <v>692</v>
      </c>
      <c r="M819" s="73" t="s">
        <v>419</v>
      </c>
      <c r="N819" s="70">
        <v>6417</v>
      </c>
      <c r="P819" s="75" t="s">
        <v>1426</v>
      </c>
    </row>
    <row r="820" spans="1:16" s="70" customFormat="1">
      <c r="A820" s="70">
        <v>22000965</v>
      </c>
      <c r="B820" s="73" t="s">
        <v>144</v>
      </c>
      <c r="C820" s="73" t="s">
        <v>145</v>
      </c>
      <c r="D820" s="86">
        <v>20000</v>
      </c>
      <c r="E820" s="73" t="s">
        <v>1491</v>
      </c>
      <c r="F820" s="74">
        <v>44768</v>
      </c>
      <c r="G820" s="73" t="s">
        <v>328</v>
      </c>
      <c r="H820" s="73" t="s">
        <v>329</v>
      </c>
      <c r="I820" s="73" t="s">
        <v>10</v>
      </c>
      <c r="J820" s="70">
        <v>453165</v>
      </c>
      <c r="K820" s="73" t="s">
        <v>1427</v>
      </c>
      <c r="L820" s="73" t="s">
        <v>638</v>
      </c>
      <c r="M820" s="73" t="s">
        <v>430</v>
      </c>
      <c r="N820" s="70">
        <v>6417</v>
      </c>
      <c r="P820" s="75" t="s">
        <v>709</v>
      </c>
    </row>
    <row r="821" spans="1:16" s="70" customFormat="1">
      <c r="A821" s="70">
        <v>22000974</v>
      </c>
      <c r="B821" s="73" t="s">
        <v>144</v>
      </c>
      <c r="C821" s="73" t="s">
        <v>145</v>
      </c>
      <c r="D821" s="86">
        <v>300</v>
      </c>
      <c r="E821" s="73" t="s">
        <v>1491</v>
      </c>
      <c r="F821" s="74">
        <v>44768</v>
      </c>
      <c r="G821" s="73" t="s">
        <v>328</v>
      </c>
      <c r="H821" s="73" t="s">
        <v>329</v>
      </c>
      <c r="I821" s="73" t="s">
        <v>10</v>
      </c>
      <c r="J821" s="70">
        <v>1424514</v>
      </c>
      <c r="K821" s="73" t="s">
        <v>895</v>
      </c>
      <c r="L821" s="73" t="s">
        <v>692</v>
      </c>
      <c r="M821" s="73" t="s">
        <v>419</v>
      </c>
      <c r="N821" s="70">
        <v>6417</v>
      </c>
      <c r="P821" s="75" t="s">
        <v>1428</v>
      </c>
    </row>
    <row r="822" spans="1:16" s="70" customFormat="1">
      <c r="A822" s="70">
        <v>22000979</v>
      </c>
      <c r="B822" s="73" t="s">
        <v>144</v>
      </c>
      <c r="C822" s="73" t="s">
        <v>145</v>
      </c>
      <c r="D822" s="86">
        <v>600</v>
      </c>
      <c r="E822" s="73" t="s">
        <v>1491</v>
      </c>
      <c r="F822" s="74">
        <v>44768</v>
      </c>
      <c r="G822" s="73" t="s">
        <v>328</v>
      </c>
      <c r="H822" s="73" t="s">
        <v>329</v>
      </c>
      <c r="I822" s="73" t="s">
        <v>10</v>
      </c>
      <c r="J822" s="70">
        <v>1433605</v>
      </c>
      <c r="K822" s="73" t="s">
        <v>963</v>
      </c>
      <c r="L822" s="73" t="s">
        <v>692</v>
      </c>
      <c r="M822" s="73" t="s">
        <v>419</v>
      </c>
      <c r="N822" s="70">
        <v>6417</v>
      </c>
      <c r="P822" s="75" t="s">
        <v>1429</v>
      </c>
    </row>
    <row r="823" spans="1:16" s="70" customFormat="1">
      <c r="A823" s="70">
        <v>22000982</v>
      </c>
      <c r="B823" s="73" t="s">
        <v>144</v>
      </c>
      <c r="C823" s="73" t="s">
        <v>145</v>
      </c>
      <c r="D823" s="86">
        <v>300</v>
      </c>
      <c r="E823" s="73" t="s">
        <v>1491</v>
      </c>
      <c r="F823" s="74">
        <v>44768</v>
      </c>
      <c r="G823" s="73" t="s">
        <v>328</v>
      </c>
      <c r="H823" s="73" t="s">
        <v>329</v>
      </c>
      <c r="I823" s="73" t="s">
        <v>10</v>
      </c>
      <c r="J823" s="70">
        <v>1436532</v>
      </c>
      <c r="K823" s="73" t="s">
        <v>977</v>
      </c>
      <c r="L823" s="73" t="s">
        <v>692</v>
      </c>
      <c r="M823" s="73" t="s">
        <v>419</v>
      </c>
      <c r="N823" s="70">
        <v>6417</v>
      </c>
      <c r="P823" s="75" t="s">
        <v>1430</v>
      </c>
    </row>
    <row r="824" spans="1:16" s="70" customFormat="1">
      <c r="A824" s="70">
        <v>22000983</v>
      </c>
      <c r="B824" s="73" t="s">
        <v>144</v>
      </c>
      <c r="C824" s="73" t="s">
        <v>145</v>
      </c>
      <c r="D824" s="86">
        <v>600</v>
      </c>
      <c r="E824" s="73" t="s">
        <v>1491</v>
      </c>
      <c r="F824" s="74">
        <v>44768</v>
      </c>
      <c r="G824" s="73" t="s">
        <v>328</v>
      </c>
      <c r="H824" s="73" t="s">
        <v>329</v>
      </c>
      <c r="I824" s="73" t="s">
        <v>10</v>
      </c>
      <c r="J824" s="70">
        <v>1343943</v>
      </c>
      <c r="K824" s="73" t="s">
        <v>657</v>
      </c>
      <c r="L824" s="73" t="s">
        <v>658</v>
      </c>
      <c r="M824" s="73" t="s">
        <v>419</v>
      </c>
      <c r="N824" s="70">
        <v>6417</v>
      </c>
      <c r="P824" s="75" t="s">
        <v>1431</v>
      </c>
    </row>
    <row r="825" spans="1:16" s="70" customFormat="1">
      <c r="A825" s="70">
        <v>22000987</v>
      </c>
      <c r="B825" s="73" t="s">
        <v>144</v>
      </c>
      <c r="C825" s="73" t="s">
        <v>145</v>
      </c>
      <c r="D825" s="86">
        <v>300</v>
      </c>
      <c r="E825" s="73" t="s">
        <v>1491</v>
      </c>
      <c r="F825" s="74">
        <v>44768</v>
      </c>
      <c r="G825" s="73" t="s">
        <v>328</v>
      </c>
      <c r="H825" s="73" t="s">
        <v>329</v>
      </c>
      <c r="I825" s="73" t="s">
        <v>10</v>
      </c>
      <c r="J825" s="70">
        <v>1454392</v>
      </c>
      <c r="K825" s="73" t="s">
        <v>971</v>
      </c>
      <c r="L825" s="73" t="s">
        <v>692</v>
      </c>
      <c r="M825" s="73" t="s">
        <v>419</v>
      </c>
      <c r="N825" s="70">
        <v>6417</v>
      </c>
      <c r="P825" s="75" t="s">
        <v>1432</v>
      </c>
    </row>
    <row r="826" spans="1:16" s="70" customFormat="1">
      <c r="A826" s="70">
        <v>22000990</v>
      </c>
      <c r="B826" s="73" t="s">
        <v>144</v>
      </c>
      <c r="C826" s="73" t="s">
        <v>145</v>
      </c>
      <c r="D826" s="86">
        <v>600</v>
      </c>
      <c r="E826" s="73" t="s">
        <v>1491</v>
      </c>
      <c r="F826" s="74">
        <v>44768</v>
      </c>
      <c r="G826" s="73" t="s">
        <v>328</v>
      </c>
      <c r="H826" s="73" t="s">
        <v>329</v>
      </c>
      <c r="I826" s="73" t="s">
        <v>10</v>
      </c>
      <c r="J826" s="70">
        <v>1425247</v>
      </c>
      <c r="K826" s="73" t="s">
        <v>913</v>
      </c>
      <c r="L826" s="73" t="s">
        <v>692</v>
      </c>
      <c r="M826" s="73" t="s">
        <v>419</v>
      </c>
      <c r="N826" s="70">
        <v>6417</v>
      </c>
      <c r="P826" s="75" t="s">
        <v>1433</v>
      </c>
    </row>
    <row r="827" spans="1:16" s="70" customFormat="1">
      <c r="A827" s="70">
        <v>22001006</v>
      </c>
      <c r="B827" s="73" t="s">
        <v>144</v>
      </c>
      <c r="C827" s="73" t="s">
        <v>145</v>
      </c>
      <c r="D827" s="86">
        <v>920</v>
      </c>
      <c r="E827" s="73" t="s">
        <v>1491</v>
      </c>
      <c r="F827" s="74">
        <v>44768</v>
      </c>
      <c r="G827" s="73" t="s">
        <v>328</v>
      </c>
      <c r="H827" s="73" t="s">
        <v>329</v>
      </c>
      <c r="I827" s="73" t="s">
        <v>10</v>
      </c>
      <c r="J827" s="70">
        <v>109119</v>
      </c>
      <c r="K827" s="73" t="s">
        <v>683</v>
      </c>
      <c r="L827" s="73" t="s">
        <v>684</v>
      </c>
      <c r="M827" s="73" t="s">
        <v>456</v>
      </c>
      <c r="N827" s="70">
        <v>6417</v>
      </c>
      <c r="P827" s="75" t="s">
        <v>1434</v>
      </c>
    </row>
    <row r="828" spans="1:16" s="70" customFormat="1">
      <c r="A828" s="70">
        <v>22001007</v>
      </c>
      <c r="B828" s="73" t="s">
        <v>144</v>
      </c>
      <c r="C828" s="73" t="s">
        <v>145</v>
      </c>
      <c r="D828" s="86">
        <v>1380</v>
      </c>
      <c r="E828" s="73" t="s">
        <v>1491</v>
      </c>
      <c r="F828" s="74">
        <v>44768</v>
      </c>
      <c r="G828" s="73" t="s">
        <v>328</v>
      </c>
      <c r="H828" s="73" t="s">
        <v>329</v>
      </c>
      <c r="I828" s="73" t="s">
        <v>10</v>
      </c>
      <c r="J828" s="70">
        <v>109119</v>
      </c>
      <c r="K828" s="73" t="s">
        <v>683</v>
      </c>
      <c r="L828" s="73" t="s">
        <v>684</v>
      </c>
      <c r="M828" s="73" t="s">
        <v>456</v>
      </c>
      <c r="N828" s="70">
        <v>6417</v>
      </c>
      <c r="P828" s="75" t="s">
        <v>1435</v>
      </c>
    </row>
    <row r="829" spans="1:16" s="70" customFormat="1">
      <c r="A829" s="70">
        <v>22001011</v>
      </c>
      <c r="B829" s="73" t="s">
        <v>144</v>
      </c>
      <c r="C829" s="73" t="s">
        <v>145</v>
      </c>
      <c r="D829" s="86">
        <v>300</v>
      </c>
      <c r="E829" s="73" t="s">
        <v>1491</v>
      </c>
      <c r="F829" s="74">
        <v>44768</v>
      </c>
      <c r="G829" s="73" t="s">
        <v>328</v>
      </c>
      <c r="H829" s="73" t="s">
        <v>329</v>
      </c>
      <c r="I829" s="73" t="s">
        <v>10</v>
      </c>
      <c r="J829" s="70">
        <v>1453714</v>
      </c>
      <c r="K829" s="73" t="s">
        <v>975</v>
      </c>
      <c r="L829" s="73" t="s">
        <v>692</v>
      </c>
      <c r="M829" s="73" t="s">
        <v>419</v>
      </c>
      <c r="N829" s="70">
        <v>6417</v>
      </c>
      <c r="P829" s="75" t="s">
        <v>1436</v>
      </c>
    </row>
    <row r="830" spans="1:16" s="70" customFormat="1">
      <c r="A830" s="70">
        <v>22001017</v>
      </c>
      <c r="B830" s="73" t="s">
        <v>144</v>
      </c>
      <c r="C830" s="73" t="s">
        <v>145</v>
      </c>
      <c r="D830" s="86">
        <v>300</v>
      </c>
      <c r="E830" s="73" t="s">
        <v>1491</v>
      </c>
      <c r="F830" s="74">
        <v>44768</v>
      </c>
      <c r="G830" s="73" t="s">
        <v>328</v>
      </c>
      <c r="H830" s="73" t="s">
        <v>329</v>
      </c>
      <c r="I830" s="73" t="s">
        <v>10</v>
      </c>
      <c r="J830" s="70">
        <v>1422999</v>
      </c>
      <c r="K830" s="73" t="s">
        <v>686</v>
      </c>
      <c r="L830" s="73" t="s">
        <v>687</v>
      </c>
      <c r="M830" s="73" t="s">
        <v>419</v>
      </c>
      <c r="N830" s="70">
        <v>6417</v>
      </c>
      <c r="P830" s="75" t="s">
        <v>1437</v>
      </c>
    </row>
    <row r="831" spans="1:16" s="70" customFormat="1">
      <c r="A831" s="70">
        <v>22001025</v>
      </c>
      <c r="B831" s="73" t="s">
        <v>144</v>
      </c>
      <c r="C831" s="73" t="s">
        <v>145</v>
      </c>
      <c r="D831" s="86">
        <v>600</v>
      </c>
      <c r="E831" s="73" t="s">
        <v>1491</v>
      </c>
      <c r="F831" s="74">
        <v>44768</v>
      </c>
      <c r="G831" s="73" t="s">
        <v>328</v>
      </c>
      <c r="H831" s="73" t="s">
        <v>329</v>
      </c>
      <c r="I831" s="73" t="s">
        <v>10</v>
      </c>
      <c r="J831" s="70">
        <v>1433582</v>
      </c>
      <c r="K831" s="73" t="s">
        <v>932</v>
      </c>
      <c r="L831" s="73" t="s">
        <v>692</v>
      </c>
      <c r="M831" s="73" t="s">
        <v>419</v>
      </c>
      <c r="N831" s="70">
        <v>6417</v>
      </c>
      <c r="P831" s="75" t="s">
        <v>1438</v>
      </c>
    </row>
    <row r="832" spans="1:16" s="70" customFormat="1">
      <c r="A832" s="70">
        <v>22001035</v>
      </c>
      <c r="B832" s="73" t="s">
        <v>144</v>
      </c>
      <c r="C832" s="73" t="s">
        <v>145</v>
      </c>
      <c r="D832" s="86">
        <v>600</v>
      </c>
      <c r="E832" s="73" t="s">
        <v>1491</v>
      </c>
      <c r="F832" s="74">
        <v>44768</v>
      </c>
      <c r="G832" s="73" t="s">
        <v>328</v>
      </c>
      <c r="H832" s="73" t="s">
        <v>329</v>
      </c>
      <c r="I832" s="73" t="s">
        <v>10</v>
      </c>
      <c r="J832" s="70">
        <v>1425249</v>
      </c>
      <c r="K832" s="73" t="s">
        <v>909</v>
      </c>
      <c r="L832" s="73" t="s">
        <v>692</v>
      </c>
      <c r="M832" s="73" t="s">
        <v>419</v>
      </c>
      <c r="N832" s="70">
        <v>6417</v>
      </c>
      <c r="P832" s="75" t="s">
        <v>1439</v>
      </c>
    </row>
    <row r="833" spans="1:16" s="70" customFormat="1">
      <c r="A833" s="70">
        <v>22001040</v>
      </c>
      <c r="B833" s="73" t="s">
        <v>144</v>
      </c>
      <c r="C833" s="73" t="s">
        <v>145</v>
      </c>
      <c r="D833" s="86">
        <v>3000</v>
      </c>
      <c r="E833" s="73" t="s">
        <v>1491</v>
      </c>
      <c r="F833" s="74">
        <v>44768</v>
      </c>
      <c r="G833" s="73" t="s">
        <v>328</v>
      </c>
      <c r="H833" s="73" t="s">
        <v>329</v>
      </c>
      <c r="I833" s="73" t="s">
        <v>10</v>
      </c>
      <c r="J833" s="70">
        <v>146234</v>
      </c>
      <c r="K833" s="73" t="s">
        <v>1343</v>
      </c>
      <c r="L833" s="73" t="s">
        <v>1344</v>
      </c>
      <c r="M833" s="73" t="s">
        <v>419</v>
      </c>
      <c r="N833" s="70">
        <v>6417</v>
      </c>
      <c r="P833" s="75" t="s">
        <v>1440</v>
      </c>
    </row>
    <row r="834" spans="1:16" s="70" customFormat="1">
      <c r="A834" s="70">
        <v>22001051</v>
      </c>
      <c r="B834" s="73" t="s">
        <v>144</v>
      </c>
      <c r="C834" s="73" t="s">
        <v>145</v>
      </c>
      <c r="D834" s="86">
        <v>199853.16</v>
      </c>
      <c r="E834" s="73" t="s">
        <v>1491</v>
      </c>
      <c r="F834" s="74">
        <v>44768</v>
      </c>
      <c r="G834" s="73" t="s">
        <v>328</v>
      </c>
      <c r="H834" s="73" t="s">
        <v>329</v>
      </c>
      <c r="I834" s="73" t="s">
        <v>10</v>
      </c>
      <c r="J834" s="70">
        <v>159804</v>
      </c>
      <c r="K834" s="73" t="s">
        <v>1441</v>
      </c>
      <c r="L834" s="73" t="s">
        <v>1407</v>
      </c>
      <c r="M834" s="73" t="s">
        <v>355</v>
      </c>
      <c r="N834" s="70">
        <v>6417</v>
      </c>
      <c r="O834" s="498" t="s">
        <v>2315</v>
      </c>
      <c r="P834" s="343" t="s">
        <v>1442</v>
      </c>
    </row>
    <row r="835" spans="1:16" s="70" customFormat="1">
      <c r="A835" s="70">
        <v>22000060</v>
      </c>
      <c r="B835" s="73" t="s">
        <v>144</v>
      </c>
      <c r="C835" s="73" t="s">
        <v>145</v>
      </c>
      <c r="D835" s="86">
        <v>111233.1</v>
      </c>
      <c r="E835" s="73" t="s">
        <v>1491</v>
      </c>
      <c r="F835" s="74">
        <v>44769</v>
      </c>
      <c r="G835" s="73" t="s">
        <v>328</v>
      </c>
      <c r="H835" s="73" t="s">
        <v>329</v>
      </c>
      <c r="I835" s="73" t="s">
        <v>10</v>
      </c>
      <c r="J835" s="70">
        <v>108096</v>
      </c>
      <c r="K835" s="73" t="s">
        <v>194</v>
      </c>
      <c r="L835" s="73" t="s">
        <v>148</v>
      </c>
      <c r="M835" s="73" t="s">
        <v>330</v>
      </c>
      <c r="N835" s="70">
        <v>6417</v>
      </c>
      <c r="P835" s="75" t="s">
        <v>1443</v>
      </c>
    </row>
    <row r="836" spans="1:16" s="70" customFormat="1">
      <c r="A836" s="70">
        <v>22000060</v>
      </c>
      <c r="B836" s="73" t="s">
        <v>144</v>
      </c>
      <c r="C836" s="73" t="s">
        <v>145</v>
      </c>
      <c r="D836" s="86">
        <v>-1693.52</v>
      </c>
      <c r="E836" s="73" t="s">
        <v>1491</v>
      </c>
      <c r="F836" s="74">
        <v>44769</v>
      </c>
      <c r="G836" s="73" t="s">
        <v>328</v>
      </c>
      <c r="H836" s="73" t="s">
        <v>329</v>
      </c>
      <c r="I836" s="73" t="s">
        <v>10</v>
      </c>
      <c r="J836" s="70">
        <v>108096</v>
      </c>
      <c r="K836" s="73" t="s">
        <v>194</v>
      </c>
      <c r="L836" s="73" t="s">
        <v>148</v>
      </c>
      <c r="M836" s="73" t="s">
        <v>330</v>
      </c>
      <c r="N836" s="70">
        <v>6417</v>
      </c>
      <c r="P836" s="75" t="s">
        <v>1443</v>
      </c>
    </row>
    <row r="837" spans="1:16" s="70" customFormat="1">
      <c r="A837" s="70">
        <v>22000060</v>
      </c>
      <c r="B837" s="73" t="s">
        <v>144</v>
      </c>
      <c r="C837" s="73" t="s">
        <v>145</v>
      </c>
      <c r="D837" s="86">
        <v>1334.8</v>
      </c>
      <c r="E837" s="73" t="s">
        <v>1491</v>
      </c>
      <c r="F837" s="74">
        <v>44769</v>
      </c>
      <c r="G837" s="73" t="s">
        <v>328</v>
      </c>
      <c r="H837" s="73" t="s">
        <v>329</v>
      </c>
      <c r="I837" s="73" t="s">
        <v>10</v>
      </c>
      <c r="J837" s="70">
        <v>108096</v>
      </c>
      <c r="K837" s="73" t="s">
        <v>194</v>
      </c>
      <c r="L837" s="73" t="s">
        <v>150</v>
      </c>
      <c r="M837" s="73" t="s">
        <v>330</v>
      </c>
      <c r="N837" s="70">
        <v>6417</v>
      </c>
      <c r="P837" s="75" t="s">
        <v>1443</v>
      </c>
    </row>
    <row r="838" spans="1:16" s="70" customFormat="1">
      <c r="A838" s="70">
        <v>22000060</v>
      </c>
      <c r="B838" s="73" t="s">
        <v>144</v>
      </c>
      <c r="C838" s="73" t="s">
        <v>145</v>
      </c>
      <c r="D838" s="86">
        <v>-1334.8</v>
      </c>
      <c r="E838" s="73" t="s">
        <v>1491</v>
      </c>
      <c r="F838" s="74">
        <v>44769</v>
      </c>
      <c r="G838" s="73" t="s">
        <v>328</v>
      </c>
      <c r="H838" s="73" t="s">
        <v>329</v>
      </c>
      <c r="I838" s="73" t="s">
        <v>10</v>
      </c>
      <c r="J838" s="70">
        <v>108096</v>
      </c>
      <c r="K838" s="73" t="s">
        <v>194</v>
      </c>
      <c r="L838" s="73" t="s">
        <v>148</v>
      </c>
      <c r="M838" s="73" t="s">
        <v>330</v>
      </c>
      <c r="N838" s="70">
        <v>6417</v>
      </c>
      <c r="P838" s="75" t="s">
        <v>1443</v>
      </c>
    </row>
    <row r="839" spans="1:16" s="70" customFormat="1">
      <c r="A839" s="70">
        <v>22000061</v>
      </c>
      <c r="B839" s="73" t="s">
        <v>144</v>
      </c>
      <c r="C839" s="73" t="s">
        <v>145</v>
      </c>
      <c r="D839" s="86">
        <v>18620.63</v>
      </c>
      <c r="E839" s="73" t="s">
        <v>1491</v>
      </c>
      <c r="F839" s="74">
        <v>44769</v>
      </c>
      <c r="G839" s="73" t="s">
        <v>328</v>
      </c>
      <c r="H839" s="73" t="s">
        <v>329</v>
      </c>
      <c r="I839" s="73" t="s">
        <v>10</v>
      </c>
      <c r="J839" s="70">
        <v>108096</v>
      </c>
      <c r="K839" s="73" t="s">
        <v>193</v>
      </c>
      <c r="L839" s="73" t="s">
        <v>148</v>
      </c>
      <c r="M839" s="73" t="s">
        <v>330</v>
      </c>
      <c r="N839" s="70">
        <v>6417</v>
      </c>
      <c r="P839" s="75" t="s">
        <v>1444</v>
      </c>
    </row>
    <row r="840" spans="1:16" s="70" customFormat="1">
      <c r="A840" s="70">
        <v>22000061</v>
      </c>
      <c r="B840" s="73" t="s">
        <v>144</v>
      </c>
      <c r="C840" s="73" t="s">
        <v>145</v>
      </c>
      <c r="D840" s="86">
        <v>283.49</v>
      </c>
      <c r="E840" s="73" t="s">
        <v>1491</v>
      </c>
      <c r="F840" s="74">
        <v>44769</v>
      </c>
      <c r="G840" s="73" t="s">
        <v>328</v>
      </c>
      <c r="H840" s="73" t="s">
        <v>329</v>
      </c>
      <c r="I840" s="73" t="s">
        <v>10</v>
      </c>
      <c r="J840" s="70">
        <v>108096</v>
      </c>
      <c r="K840" s="73" t="s">
        <v>193</v>
      </c>
      <c r="L840" s="73" t="s">
        <v>149</v>
      </c>
      <c r="M840" s="73" t="s">
        <v>330</v>
      </c>
      <c r="N840" s="70">
        <v>6417</v>
      </c>
      <c r="P840" s="75" t="s">
        <v>1444</v>
      </c>
    </row>
    <row r="841" spans="1:16" s="70" customFormat="1">
      <c r="A841" s="70">
        <v>22000061</v>
      </c>
      <c r="B841" s="73" t="s">
        <v>144</v>
      </c>
      <c r="C841" s="73" t="s">
        <v>145</v>
      </c>
      <c r="D841" s="86">
        <v>-283.49</v>
      </c>
      <c r="E841" s="73" t="s">
        <v>1491</v>
      </c>
      <c r="F841" s="74">
        <v>44769</v>
      </c>
      <c r="G841" s="73" t="s">
        <v>328</v>
      </c>
      <c r="H841" s="73" t="s">
        <v>329</v>
      </c>
      <c r="I841" s="73" t="s">
        <v>10</v>
      </c>
      <c r="J841" s="70">
        <v>108096</v>
      </c>
      <c r="K841" s="73" t="s">
        <v>193</v>
      </c>
      <c r="L841" s="73" t="s">
        <v>148</v>
      </c>
      <c r="M841" s="73" t="s">
        <v>330</v>
      </c>
      <c r="N841" s="70">
        <v>6417</v>
      </c>
      <c r="P841" s="75" t="s">
        <v>1444</v>
      </c>
    </row>
    <row r="842" spans="1:16" s="70" customFormat="1">
      <c r="A842" s="70">
        <v>22000061</v>
      </c>
      <c r="B842" s="73" t="s">
        <v>144</v>
      </c>
      <c r="C842" s="73" t="s">
        <v>145</v>
      </c>
      <c r="D842" s="86">
        <v>223.45</v>
      </c>
      <c r="E842" s="73" t="s">
        <v>1491</v>
      </c>
      <c r="F842" s="74">
        <v>44769</v>
      </c>
      <c r="G842" s="73" t="s">
        <v>328</v>
      </c>
      <c r="H842" s="73" t="s">
        <v>329</v>
      </c>
      <c r="I842" s="73" t="s">
        <v>10</v>
      </c>
      <c r="J842" s="70">
        <v>108096</v>
      </c>
      <c r="K842" s="73" t="s">
        <v>193</v>
      </c>
      <c r="L842" s="73" t="s">
        <v>150</v>
      </c>
      <c r="M842" s="73" t="s">
        <v>330</v>
      </c>
      <c r="N842" s="70">
        <v>6417</v>
      </c>
      <c r="P842" s="75" t="s">
        <v>1444</v>
      </c>
    </row>
    <row r="843" spans="1:16" s="70" customFormat="1">
      <c r="A843" s="70">
        <v>22000061</v>
      </c>
      <c r="B843" s="73" t="s">
        <v>144</v>
      </c>
      <c r="C843" s="73" t="s">
        <v>145</v>
      </c>
      <c r="D843" s="86">
        <v>-223.45</v>
      </c>
      <c r="E843" s="73" t="s">
        <v>1491</v>
      </c>
      <c r="F843" s="74">
        <v>44769</v>
      </c>
      <c r="G843" s="73" t="s">
        <v>328</v>
      </c>
      <c r="H843" s="73" t="s">
        <v>329</v>
      </c>
      <c r="I843" s="73" t="s">
        <v>10</v>
      </c>
      <c r="J843" s="70">
        <v>108096</v>
      </c>
      <c r="K843" s="73" t="s">
        <v>193</v>
      </c>
      <c r="L843" s="73" t="s">
        <v>148</v>
      </c>
      <c r="M843" s="73" t="s">
        <v>330</v>
      </c>
      <c r="N843" s="70">
        <v>6417</v>
      </c>
      <c r="P843" s="75" t="s">
        <v>1444</v>
      </c>
    </row>
    <row r="844" spans="1:16" s="70" customFormat="1">
      <c r="A844" s="70">
        <v>22000980</v>
      </c>
      <c r="B844" s="73" t="s">
        <v>144</v>
      </c>
      <c r="C844" s="73" t="s">
        <v>145</v>
      </c>
      <c r="D844" s="86">
        <v>600</v>
      </c>
      <c r="E844" s="73" t="s">
        <v>1491</v>
      </c>
      <c r="F844" s="74">
        <v>44769</v>
      </c>
      <c r="G844" s="73" t="s">
        <v>328</v>
      </c>
      <c r="H844" s="73" t="s">
        <v>329</v>
      </c>
      <c r="I844" s="73" t="s">
        <v>10</v>
      </c>
      <c r="J844" s="70">
        <v>1422551</v>
      </c>
      <c r="K844" s="73" t="s">
        <v>911</v>
      </c>
      <c r="L844" s="73" t="s">
        <v>692</v>
      </c>
      <c r="M844" s="73" t="s">
        <v>419</v>
      </c>
      <c r="N844" s="70">
        <v>6417</v>
      </c>
      <c r="P844" s="75" t="s">
        <v>1445</v>
      </c>
    </row>
    <row r="845" spans="1:16" s="70" customFormat="1">
      <c r="A845" s="70">
        <v>22000985</v>
      </c>
      <c r="B845" s="73" t="s">
        <v>144</v>
      </c>
      <c r="C845" s="73" t="s">
        <v>145</v>
      </c>
      <c r="D845" s="86">
        <v>1200</v>
      </c>
      <c r="E845" s="73" t="s">
        <v>1491</v>
      </c>
      <c r="F845" s="74">
        <v>44769</v>
      </c>
      <c r="G845" s="73" t="s">
        <v>328</v>
      </c>
      <c r="H845" s="73" t="s">
        <v>329</v>
      </c>
      <c r="I845" s="73" t="s">
        <v>10</v>
      </c>
      <c r="J845" s="70">
        <v>1439678</v>
      </c>
      <c r="K845" s="73" t="s">
        <v>938</v>
      </c>
      <c r="L845" s="73" t="s">
        <v>692</v>
      </c>
      <c r="M845" s="73" t="s">
        <v>419</v>
      </c>
      <c r="N845" s="70">
        <v>6417</v>
      </c>
      <c r="P845" s="75" t="s">
        <v>1446</v>
      </c>
    </row>
    <row r="846" spans="1:16" s="70" customFormat="1">
      <c r="A846" s="70">
        <v>22000986</v>
      </c>
      <c r="B846" s="73" t="s">
        <v>144</v>
      </c>
      <c r="C846" s="73" t="s">
        <v>145</v>
      </c>
      <c r="D846" s="86">
        <v>2400</v>
      </c>
      <c r="E846" s="73" t="s">
        <v>1491</v>
      </c>
      <c r="F846" s="74">
        <v>44769</v>
      </c>
      <c r="G846" s="73" t="s">
        <v>328</v>
      </c>
      <c r="H846" s="73" t="s">
        <v>329</v>
      </c>
      <c r="I846" s="73" t="s">
        <v>10</v>
      </c>
      <c r="J846" s="70">
        <v>1422662</v>
      </c>
      <c r="K846" s="73" t="s">
        <v>967</v>
      </c>
      <c r="L846" s="73" t="s">
        <v>692</v>
      </c>
      <c r="M846" s="73" t="s">
        <v>419</v>
      </c>
      <c r="N846" s="70">
        <v>6417</v>
      </c>
      <c r="P846" s="75" t="s">
        <v>1447</v>
      </c>
    </row>
    <row r="847" spans="1:16" s="70" customFormat="1">
      <c r="A847" s="70">
        <v>22000989</v>
      </c>
      <c r="B847" s="73" t="s">
        <v>144</v>
      </c>
      <c r="C847" s="73" t="s">
        <v>145</v>
      </c>
      <c r="D847" s="86">
        <v>900</v>
      </c>
      <c r="E847" s="73" t="s">
        <v>1491</v>
      </c>
      <c r="F847" s="74">
        <v>44769</v>
      </c>
      <c r="G847" s="73" t="s">
        <v>328</v>
      </c>
      <c r="H847" s="73" t="s">
        <v>329</v>
      </c>
      <c r="I847" s="73" t="s">
        <v>10</v>
      </c>
      <c r="J847" s="70">
        <v>1423775</v>
      </c>
      <c r="K847" s="73" t="s">
        <v>923</v>
      </c>
      <c r="L847" s="73" t="s">
        <v>692</v>
      </c>
      <c r="M847" s="73" t="s">
        <v>419</v>
      </c>
      <c r="N847" s="70">
        <v>6417</v>
      </c>
      <c r="P847" s="75" t="s">
        <v>1448</v>
      </c>
    </row>
    <row r="848" spans="1:16" s="70" customFormat="1">
      <c r="A848" s="70">
        <v>22000999</v>
      </c>
      <c r="B848" s="73" t="s">
        <v>144</v>
      </c>
      <c r="C848" s="73" t="s">
        <v>145</v>
      </c>
      <c r="D848" s="86">
        <v>300</v>
      </c>
      <c r="E848" s="73" t="s">
        <v>1491</v>
      </c>
      <c r="F848" s="74">
        <v>44769</v>
      </c>
      <c r="G848" s="73" t="s">
        <v>328</v>
      </c>
      <c r="H848" s="73" t="s">
        <v>329</v>
      </c>
      <c r="I848" s="73" t="s">
        <v>10</v>
      </c>
      <c r="J848" s="70">
        <v>1422622</v>
      </c>
      <c r="K848" s="73" t="s">
        <v>946</v>
      </c>
      <c r="L848" s="73" t="s">
        <v>692</v>
      </c>
      <c r="M848" s="73" t="s">
        <v>419</v>
      </c>
      <c r="N848" s="70">
        <v>6417</v>
      </c>
      <c r="P848" s="75" t="s">
        <v>1449</v>
      </c>
    </row>
    <row r="849" spans="1:16" s="70" customFormat="1">
      <c r="A849" s="70">
        <v>22001012</v>
      </c>
      <c r="B849" s="73" t="s">
        <v>144</v>
      </c>
      <c r="C849" s="73" t="s">
        <v>145</v>
      </c>
      <c r="D849" s="86">
        <v>300</v>
      </c>
      <c r="E849" s="73" t="s">
        <v>1491</v>
      </c>
      <c r="F849" s="74">
        <v>44769</v>
      </c>
      <c r="G849" s="73" t="s">
        <v>328</v>
      </c>
      <c r="H849" s="73" t="s">
        <v>329</v>
      </c>
      <c r="I849" s="73" t="s">
        <v>10</v>
      </c>
      <c r="J849" s="70">
        <v>1474352</v>
      </c>
      <c r="K849" s="73" t="s">
        <v>1450</v>
      </c>
      <c r="L849" s="73" t="s">
        <v>692</v>
      </c>
      <c r="M849" s="73" t="s">
        <v>419</v>
      </c>
      <c r="N849" s="70">
        <v>6417</v>
      </c>
      <c r="P849" s="75" t="s">
        <v>1451</v>
      </c>
    </row>
    <row r="850" spans="1:16" s="70" customFormat="1">
      <c r="A850" s="70">
        <v>22001013</v>
      </c>
      <c r="B850" s="73" t="s">
        <v>144</v>
      </c>
      <c r="C850" s="73" t="s">
        <v>145</v>
      </c>
      <c r="D850" s="86">
        <v>600</v>
      </c>
      <c r="E850" s="73" t="s">
        <v>1491</v>
      </c>
      <c r="F850" s="74">
        <v>44769</v>
      </c>
      <c r="G850" s="73" t="s">
        <v>328</v>
      </c>
      <c r="H850" s="73" t="s">
        <v>329</v>
      </c>
      <c r="I850" s="73" t="s">
        <v>10</v>
      </c>
      <c r="J850" s="70">
        <v>1474352</v>
      </c>
      <c r="K850" s="73" t="s">
        <v>1450</v>
      </c>
      <c r="L850" s="73" t="s">
        <v>692</v>
      </c>
      <c r="M850" s="73" t="s">
        <v>419</v>
      </c>
      <c r="N850" s="70">
        <v>6417</v>
      </c>
      <c r="P850" s="75" t="s">
        <v>1452</v>
      </c>
    </row>
    <row r="851" spans="1:16" s="70" customFormat="1">
      <c r="A851" s="70">
        <v>22001014</v>
      </c>
      <c r="B851" s="73" t="s">
        <v>144</v>
      </c>
      <c r="C851" s="73" t="s">
        <v>145</v>
      </c>
      <c r="D851" s="86">
        <v>300</v>
      </c>
      <c r="E851" s="73" t="s">
        <v>1491</v>
      </c>
      <c r="F851" s="74">
        <v>44769</v>
      </c>
      <c r="G851" s="73" t="s">
        <v>328</v>
      </c>
      <c r="H851" s="73" t="s">
        <v>329</v>
      </c>
      <c r="I851" s="73" t="s">
        <v>10</v>
      </c>
      <c r="J851" s="70">
        <v>1422598</v>
      </c>
      <c r="K851" s="73" t="s">
        <v>917</v>
      </c>
      <c r="L851" s="73" t="s">
        <v>692</v>
      </c>
      <c r="M851" s="73" t="s">
        <v>419</v>
      </c>
      <c r="N851" s="70">
        <v>6417</v>
      </c>
      <c r="P851" s="75" t="s">
        <v>1453</v>
      </c>
    </row>
    <row r="852" spans="1:16" s="70" customFormat="1">
      <c r="A852" s="70">
        <v>22001015</v>
      </c>
      <c r="B852" s="73" t="s">
        <v>144</v>
      </c>
      <c r="C852" s="73" t="s">
        <v>145</v>
      </c>
      <c r="D852" s="86">
        <v>300</v>
      </c>
      <c r="E852" s="73" t="s">
        <v>1491</v>
      </c>
      <c r="F852" s="74">
        <v>44769</v>
      </c>
      <c r="G852" s="73" t="s">
        <v>328</v>
      </c>
      <c r="H852" s="73" t="s">
        <v>329</v>
      </c>
      <c r="I852" s="73" t="s">
        <v>10</v>
      </c>
      <c r="J852" s="70">
        <v>1422577</v>
      </c>
      <c r="K852" s="73" t="s">
        <v>948</v>
      </c>
      <c r="L852" s="73" t="s">
        <v>692</v>
      </c>
      <c r="M852" s="73" t="s">
        <v>419</v>
      </c>
      <c r="N852" s="70">
        <v>6417</v>
      </c>
      <c r="P852" s="75" t="s">
        <v>1454</v>
      </c>
    </row>
    <row r="853" spans="1:16" s="70" customFormat="1">
      <c r="A853" s="70">
        <v>22001016</v>
      </c>
      <c r="B853" s="73" t="s">
        <v>144</v>
      </c>
      <c r="C853" s="73" t="s">
        <v>145</v>
      </c>
      <c r="D853" s="86">
        <v>900</v>
      </c>
      <c r="E853" s="73" t="s">
        <v>1491</v>
      </c>
      <c r="F853" s="74">
        <v>44769</v>
      </c>
      <c r="G853" s="73" t="s">
        <v>328</v>
      </c>
      <c r="H853" s="73" t="s">
        <v>329</v>
      </c>
      <c r="I853" s="73" t="s">
        <v>10</v>
      </c>
      <c r="J853" s="70">
        <v>1426005</v>
      </c>
      <c r="K853" s="73" t="s">
        <v>919</v>
      </c>
      <c r="L853" s="73" t="s">
        <v>692</v>
      </c>
      <c r="M853" s="73" t="s">
        <v>419</v>
      </c>
      <c r="N853" s="70">
        <v>6417</v>
      </c>
      <c r="P853" s="75" t="s">
        <v>1455</v>
      </c>
    </row>
    <row r="854" spans="1:16" s="70" customFormat="1">
      <c r="A854" s="70">
        <v>22001018</v>
      </c>
      <c r="B854" s="73" t="s">
        <v>144</v>
      </c>
      <c r="C854" s="73" t="s">
        <v>145</v>
      </c>
      <c r="D854" s="86">
        <v>300</v>
      </c>
      <c r="E854" s="73" t="s">
        <v>1491</v>
      </c>
      <c r="F854" s="74">
        <v>44769</v>
      </c>
      <c r="G854" s="73" t="s">
        <v>328</v>
      </c>
      <c r="H854" s="73" t="s">
        <v>329</v>
      </c>
      <c r="I854" s="73" t="s">
        <v>10</v>
      </c>
      <c r="J854" s="70">
        <v>1422715</v>
      </c>
      <c r="K854" s="73" t="s">
        <v>903</v>
      </c>
      <c r="L854" s="73" t="s">
        <v>692</v>
      </c>
      <c r="M854" s="73" t="s">
        <v>419</v>
      </c>
      <c r="N854" s="70">
        <v>6417</v>
      </c>
      <c r="P854" s="75" t="s">
        <v>1456</v>
      </c>
    </row>
    <row r="855" spans="1:16" s="70" customFormat="1">
      <c r="A855" s="70">
        <v>22001019</v>
      </c>
      <c r="B855" s="73" t="s">
        <v>144</v>
      </c>
      <c r="C855" s="73" t="s">
        <v>145</v>
      </c>
      <c r="D855" s="86">
        <v>600</v>
      </c>
      <c r="E855" s="73" t="s">
        <v>1491</v>
      </c>
      <c r="F855" s="74">
        <v>44769</v>
      </c>
      <c r="G855" s="73" t="s">
        <v>328</v>
      </c>
      <c r="H855" s="73" t="s">
        <v>329</v>
      </c>
      <c r="I855" s="73" t="s">
        <v>10</v>
      </c>
      <c r="J855" s="70">
        <v>1423542</v>
      </c>
      <c r="K855" s="73" t="s">
        <v>905</v>
      </c>
      <c r="L855" s="73" t="s">
        <v>692</v>
      </c>
      <c r="M855" s="73" t="s">
        <v>419</v>
      </c>
      <c r="N855" s="70">
        <v>6417</v>
      </c>
      <c r="P855" s="75" t="s">
        <v>1457</v>
      </c>
    </row>
    <row r="856" spans="1:16" s="70" customFormat="1">
      <c r="A856" s="70">
        <v>22001020</v>
      </c>
      <c r="B856" s="73" t="s">
        <v>144</v>
      </c>
      <c r="C856" s="73" t="s">
        <v>145</v>
      </c>
      <c r="D856" s="86">
        <v>1200</v>
      </c>
      <c r="E856" s="73" t="s">
        <v>1491</v>
      </c>
      <c r="F856" s="74">
        <v>44769</v>
      </c>
      <c r="G856" s="73" t="s">
        <v>328</v>
      </c>
      <c r="H856" s="73" t="s">
        <v>329</v>
      </c>
      <c r="I856" s="73" t="s">
        <v>10</v>
      </c>
      <c r="J856" s="70">
        <v>366821</v>
      </c>
      <c r="K856" s="73" t="s">
        <v>973</v>
      </c>
      <c r="L856" s="73" t="s">
        <v>692</v>
      </c>
      <c r="M856" s="73" t="s">
        <v>419</v>
      </c>
      <c r="N856" s="70">
        <v>6417</v>
      </c>
      <c r="P856" s="75" t="s">
        <v>1458</v>
      </c>
    </row>
    <row r="857" spans="1:16" s="70" customFormat="1">
      <c r="A857" s="70">
        <v>22001021</v>
      </c>
      <c r="B857" s="73" t="s">
        <v>144</v>
      </c>
      <c r="C857" s="73" t="s">
        <v>145</v>
      </c>
      <c r="D857" s="86">
        <v>4200</v>
      </c>
      <c r="E857" s="73" t="s">
        <v>1491</v>
      </c>
      <c r="F857" s="74">
        <v>44769</v>
      </c>
      <c r="G857" s="73" t="s">
        <v>328</v>
      </c>
      <c r="H857" s="73" t="s">
        <v>329</v>
      </c>
      <c r="I857" s="73" t="s">
        <v>10</v>
      </c>
      <c r="J857" s="70">
        <v>107360</v>
      </c>
      <c r="K857" s="73" t="s">
        <v>928</v>
      </c>
      <c r="L857" s="73" t="s">
        <v>692</v>
      </c>
      <c r="M857" s="73" t="s">
        <v>419</v>
      </c>
      <c r="N857" s="70">
        <v>6417</v>
      </c>
      <c r="P857" s="75" t="s">
        <v>1459</v>
      </c>
    </row>
    <row r="858" spans="1:16" s="70" customFormat="1">
      <c r="A858" s="70">
        <v>22001024</v>
      </c>
      <c r="B858" s="73" t="s">
        <v>144</v>
      </c>
      <c r="C858" s="73" t="s">
        <v>145</v>
      </c>
      <c r="D858" s="86">
        <v>300</v>
      </c>
      <c r="E858" s="73" t="s">
        <v>1491</v>
      </c>
      <c r="F858" s="74">
        <v>44769</v>
      </c>
      <c r="G858" s="73" t="s">
        <v>328</v>
      </c>
      <c r="H858" s="73" t="s">
        <v>329</v>
      </c>
      <c r="I858" s="73" t="s">
        <v>10</v>
      </c>
      <c r="J858" s="70">
        <v>1433645</v>
      </c>
      <c r="K858" s="73" t="s">
        <v>901</v>
      </c>
      <c r="L858" s="73" t="s">
        <v>692</v>
      </c>
      <c r="M858" s="73" t="s">
        <v>419</v>
      </c>
      <c r="N858" s="70">
        <v>6417</v>
      </c>
      <c r="P858" s="75" t="s">
        <v>1460</v>
      </c>
    </row>
    <row r="859" spans="1:16" s="70" customFormat="1">
      <c r="A859" s="70">
        <v>22001026</v>
      </c>
      <c r="B859" s="73" t="s">
        <v>144</v>
      </c>
      <c r="C859" s="73" t="s">
        <v>145</v>
      </c>
      <c r="D859" s="86">
        <v>600</v>
      </c>
      <c r="E859" s="73" t="s">
        <v>1491</v>
      </c>
      <c r="F859" s="74">
        <v>44769</v>
      </c>
      <c r="G859" s="73" t="s">
        <v>328</v>
      </c>
      <c r="H859" s="73" t="s">
        <v>329</v>
      </c>
      <c r="I859" s="73" t="s">
        <v>10</v>
      </c>
      <c r="J859" s="70">
        <v>1421387</v>
      </c>
      <c r="K859" s="73" t="s">
        <v>989</v>
      </c>
      <c r="L859" s="73" t="s">
        <v>692</v>
      </c>
      <c r="M859" s="73" t="s">
        <v>419</v>
      </c>
      <c r="N859" s="70">
        <v>6417</v>
      </c>
      <c r="P859" s="75" t="s">
        <v>1461</v>
      </c>
    </row>
    <row r="860" spans="1:16" s="70" customFormat="1">
      <c r="A860" s="70">
        <v>22001027</v>
      </c>
      <c r="B860" s="73" t="s">
        <v>144</v>
      </c>
      <c r="C860" s="73" t="s">
        <v>145</v>
      </c>
      <c r="D860" s="86">
        <v>300</v>
      </c>
      <c r="E860" s="73" t="s">
        <v>1491</v>
      </c>
      <c r="F860" s="74">
        <v>44769</v>
      </c>
      <c r="G860" s="73" t="s">
        <v>328</v>
      </c>
      <c r="H860" s="73" t="s">
        <v>329</v>
      </c>
      <c r="I860" s="73" t="s">
        <v>10</v>
      </c>
      <c r="J860" s="70">
        <v>1422527</v>
      </c>
      <c r="K860" s="73" t="s">
        <v>994</v>
      </c>
      <c r="L860" s="73" t="s">
        <v>692</v>
      </c>
      <c r="M860" s="73" t="s">
        <v>419</v>
      </c>
      <c r="N860" s="70">
        <v>6417</v>
      </c>
      <c r="P860" s="75" t="s">
        <v>1462</v>
      </c>
    </row>
    <row r="861" spans="1:16" s="70" customFormat="1">
      <c r="A861" s="70">
        <v>22001036</v>
      </c>
      <c r="B861" s="73" t="s">
        <v>144</v>
      </c>
      <c r="C861" s="73" t="s">
        <v>145</v>
      </c>
      <c r="D861" s="86">
        <v>600</v>
      </c>
      <c r="E861" s="73" t="s">
        <v>1491</v>
      </c>
      <c r="F861" s="74">
        <v>44769</v>
      </c>
      <c r="G861" s="73" t="s">
        <v>328</v>
      </c>
      <c r="H861" s="73" t="s">
        <v>329</v>
      </c>
      <c r="I861" s="73" t="s">
        <v>10</v>
      </c>
      <c r="J861" s="70">
        <v>1439651</v>
      </c>
      <c r="K861" s="73" t="s">
        <v>936</v>
      </c>
      <c r="L861" s="73" t="s">
        <v>692</v>
      </c>
      <c r="M861" s="73" t="s">
        <v>419</v>
      </c>
      <c r="N861" s="70">
        <v>6417</v>
      </c>
      <c r="P861" s="75" t="s">
        <v>1463</v>
      </c>
    </row>
    <row r="862" spans="1:16" s="70" customFormat="1">
      <c r="A862" s="70">
        <v>22001037</v>
      </c>
      <c r="B862" s="73" t="s">
        <v>144</v>
      </c>
      <c r="C862" s="73" t="s">
        <v>145</v>
      </c>
      <c r="D862" s="86">
        <v>300</v>
      </c>
      <c r="E862" s="73" t="s">
        <v>1491</v>
      </c>
      <c r="F862" s="74">
        <v>44769</v>
      </c>
      <c r="G862" s="73" t="s">
        <v>328</v>
      </c>
      <c r="H862" s="73" t="s">
        <v>329</v>
      </c>
      <c r="I862" s="73" t="s">
        <v>10</v>
      </c>
      <c r="J862" s="70">
        <v>759043</v>
      </c>
      <c r="K862" s="73" t="s">
        <v>897</v>
      </c>
      <c r="L862" s="73" t="s">
        <v>692</v>
      </c>
      <c r="M862" s="73" t="s">
        <v>419</v>
      </c>
      <c r="N862" s="70">
        <v>6417</v>
      </c>
      <c r="P862" s="75" t="s">
        <v>1464</v>
      </c>
    </row>
    <row r="863" spans="1:16" s="70" customFormat="1">
      <c r="A863" s="70">
        <v>22001039</v>
      </c>
      <c r="B863" s="73" t="s">
        <v>144</v>
      </c>
      <c r="C863" s="73" t="s">
        <v>145</v>
      </c>
      <c r="D863" s="86">
        <v>600</v>
      </c>
      <c r="E863" s="73" t="s">
        <v>1491</v>
      </c>
      <c r="F863" s="74">
        <v>44769</v>
      </c>
      <c r="G863" s="73" t="s">
        <v>328</v>
      </c>
      <c r="H863" s="73" t="s">
        <v>329</v>
      </c>
      <c r="I863" s="73" t="s">
        <v>10</v>
      </c>
      <c r="J863" s="70">
        <v>1458600</v>
      </c>
      <c r="K863" s="73" t="s">
        <v>998</v>
      </c>
      <c r="L863" s="73" t="s">
        <v>692</v>
      </c>
      <c r="M863" s="73" t="s">
        <v>419</v>
      </c>
      <c r="N863" s="70">
        <v>6417</v>
      </c>
      <c r="P863" s="75" t="s">
        <v>1465</v>
      </c>
    </row>
    <row r="864" spans="1:16" s="70" customFormat="1">
      <c r="A864" s="70">
        <v>22001041</v>
      </c>
      <c r="B864" s="73" t="s">
        <v>144</v>
      </c>
      <c r="C864" s="73" t="s">
        <v>145</v>
      </c>
      <c r="D864" s="86">
        <v>1800</v>
      </c>
      <c r="E864" s="73" t="s">
        <v>1491</v>
      </c>
      <c r="F864" s="74">
        <v>44769</v>
      </c>
      <c r="G864" s="73" t="s">
        <v>328</v>
      </c>
      <c r="H864" s="73" t="s">
        <v>329</v>
      </c>
      <c r="I864" s="73" t="s">
        <v>10</v>
      </c>
      <c r="J864" s="70">
        <v>1416167</v>
      </c>
      <c r="K864" s="73" t="s">
        <v>1466</v>
      </c>
      <c r="L864" s="73" t="s">
        <v>1467</v>
      </c>
      <c r="M864" s="73" t="s">
        <v>419</v>
      </c>
      <c r="N864" s="70">
        <v>6417</v>
      </c>
      <c r="P864" s="75" t="s">
        <v>1468</v>
      </c>
    </row>
    <row r="865" spans="1:16" s="70" customFormat="1">
      <c r="A865" s="70">
        <v>22001049</v>
      </c>
      <c r="B865" s="73" t="s">
        <v>144</v>
      </c>
      <c r="C865" s="73" t="s">
        <v>145</v>
      </c>
      <c r="D865" s="86">
        <v>199997.74</v>
      </c>
      <c r="E865" s="73" t="s">
        <v>1491</v>
      </c>
      <c r="F865" s="74">
        <v>44770</v>
      </c>
      <c r="G865" s="73" t="s">
        <v>328</v>
      </c>
      <c r="H865" s="73" t="s">
        <v>329</v>
      </c>
      <c r="I865" s="73" t="s">
        <v>10</v>
      </c>
      <c r="J865" s="70">
        <v>322642</v>
      </c>
      <c r="K865" s="73" t="s">
        <v>1469</v>
      </c>
      <c r="L865" s="73" t="s">
        <v>1470</v>
      </c>
      <c r="M865" s="73" t="s">
        <v>355</v>
      </c>
      <c r="N865" s="70">
        <v>6417</v>
      </c>
      <c r="O865" s="498" t="s">
        <v>2316</v>
      </c>
      <c r="P865" s="343" t="s">
        <v>1471</v>
      </c>
    </row>
    <row r="866" spans="1:16" s="70" customFormat="1">
      <c r="A866" s="70">
        <v>22001052</v>
      </c>
      <c r="B866" s="73" t="s">
        <v>144</v>
      </c>
      <c r="C866" s="73" t="s">
        <v>145</v>
      </c>
      <c r="D866" s="86">
        <v>29946</v>
      </c>
      <c r="E866" s="73" t="s">
        <v>1491</v>
      </c>
      <c r="F866" s="74">
        <v>44770</v>
      </c>
      <c r="G866" s="73" t="s">
        <v>328</v>
      </c>
      <c r="H866" s="73" t="s">
        <v>329</v>
      </c>
      <c r="I866" s="73" t="s">
        <v>10</v>
      </c>
      <c r="J866" s="70">
        <v>134997</v>
      </c>
      <c r="K866" s="73" t="s">
        <v>1472</v>
      </c>
      <c r="L866" s="73" t="s">
        <v>1473</v>
      </c>
      <c r="M866" s="73" t="s">
        <v>355</v>
      </c>
      <c r="N866" s="70">
        <v>6417</v>
      </c>
      <c r="O866" s="498" t="s">
        <v>2316</v>
      </c>
      <c r="P866" s="343" t="s">
        <v>1474</v>
      </c>
    </row>
    <row r="867" spans="1:16" s="70" customFormat="1">
      <c r="A867" s="70">
        <v>22001054</v>
      </c>
      <c r="B867" s="73" t="s">
        <v>144</v>
      </c>
      <c r="C867" s="73" t="s">
        <v>145</v>
      </c>
      <c r="D867" s="86">
        <v>50054</v>
      </c>
      <c r="E867" s="73" t="s">
        <v>1491</v>
      </c>
      <c r="F867" s="74">
        <v>44770</v>
      </c>
      <c r="G867" s="73" t="s">
        <v>328</v>
      </c>
      <c r="H867" s="73" t="s">
        <v>329</v>
      </c>
      <c r="I867" s="73" t="s">
        <v>10</v>
      </c>
      <c r="J867" s="70">
        <v>134997</v>
      </c>
      <c r="K867" s="73" t="s">
        <v>1475</v>
      </c>
      <c r="L867" s="73" t="s">
        <v>1473</v>
      </c>
      <c r="M867" s="73" t="s">
        <v>358</v>
      </c>
      <c r="N867" s="70">
        <v>6417</v>
      </c>
      <c r="O867" s="498" t="s">
        <v>2316</v>
      </c>
      <c r="P867" s="343" t="s">
        <v>1476</v>
      </c>
    </row>
    <row r="868" spans="1:16" s="70" customFormat="1">
      <c r="A868" s="70">
        <v>22000060</v>
      </c>
      <c r="B868" s="73" t="s">
        <v>144</v>
      </c>
      <c r="C868" s="73" t="s">
        <v>145</v>
      </c>
      <c r="D868" s="86">
        <v>1693.52</v>
      </c>
      <c r="E868" s="73" t="s">
        <v>1491</v>
      </c>
      <c r="F868" s="74">
        <v>44771</v>
      </c>
      <c r="G868" s="73" t="s">
        <v>328</v>
      </c>
      <c r="H868" s="73" t="s">
        <v>329</v>
      </c>
      <c r="I868" s="73" t="s">
        <v>10</v>
      </c>
      <c r="J868" s="70">
        <v>108096</v>
      </c>
      <c r="K868" s="73" t="s">
        <v>194</v>
      </c>
      <c r="L868" s="73" t="s">
        <v>149</v>
      </c>
      <c r="M868" s="73" t="s">
        <v>330</v>
      </c>
      <c r="N868" s="70">
        <v>6417</v>
      </c>
      <c r="P868" s="75" t="s">
        <v>1443</v>
      </c>
    </row>
    <row r="869" spans="1:16" s="70" customFormat="1">
      <c r="A869" s="70">
        <v>22000981</v>
      </c>
      <c r="B869" s="73" t="s">
        <v>144</v>
      </c>
      <c r="C869" s="73" t="s">
        <v>145</v>
      </c>
      <c r="D869" s="86">
        <v>300</v>
      </c>
      <c r="E869" s="73" t="s">
        <v>1491</v>
      </c>
      <c r="F869" s="74">
        <v>44771</v>
      </c>
      <c r="G869" s="73" t="s">
        <v>328</v>
      </c>
      <c r="H869" s="73" t="s">
        <v>329</v>
      </c>
      <c r="I869" s="73" t="s">
        <v>10</v>
      </c>
      <c r="J869" s="70">
        <v>1422630</v>
      </c>
      <c r="K869" s="73" t="s">
        <v>979</v>
      </c>
      <c r="L869" s="73" t="s">
        <v>692</v>
      </c>
      <c r="M869" s="73" t="s">
        <v>419</v>
      </c>
      <c r="N869" s="70">
        <v>6417</v>
      </c>
      <c r="P869" s="75" t="s">
        <v>1477</v>
      </c>
    </row>
    <row r="870" spans="1:16" s="70" customFormat="1">
      <c r="A870" s="70">
        <v>22001055</v>
      </c>
      <c r="B870" s="73" t="s">
        <v>144</v>
      </c>
      <c r="C870" s="73" t="s">
        <v>145</v>
      </c>
      <c r="D870" s="86">
        <v>600</v>
      </c>
      <c r="E870" s="73" t="s">
        <v>1491</v>
      </c>
      <c r="F870" s="74">
        <v>44771</v>
      </c>
      <c r="G870" s="73" t="s">
        <v>328</v>
      </c>
      <c r="H870" s="73" t="s">
        <v>329</v>
      </c>
      <c r="I870" s="73" t="s">
        <v>10</v>
      </c>
      <c r="J870" s="70">
        <v>1462537</v>
      </c>
      <c r="K870" s="73" t="s">
        <v>1478</v>
      </c>
      <c r="L870" s="73" t="s">
        <v>692</v>
      </c>
      <c r="M870" s="73" t="s">
        <v>419</v>
      </c>
      <c r="N870" s="70">
        <v>6417</v>
      </c>
      <c r="P870" s="75" t="s">
        <v>1479</v>
      </c>
    </row>
    <row r="871" spans="1:16" s="70" customFormat="1">
      <c r="B871" s="73"/>
      <c r="C871" s="73"/>
      <c r="D871" s="465"/>
      <c r="E871" s="86"/>
      <c r="F871" s="74"/>
      <c r="G871" s="73"/>
      <c r="H871" s="73"/>
      <c r="I871" s="73"/>
      <c r="K871" s="73"/>
      <c r="L871" s="73"/>
      <c r="M871" s="75"/>
      <c r="P871" s="496"/>
    </row>
    <row r="872" spans="1:16" s="70" customFormat="1">
      <c r="A872" s="70">
        <v>22001070</v>
      </c>
      <c r="B872" s="488" t="s">
        <v>144</v>
      </c>
      <c r="C872" s="488" t="s">
        <v>145</v>
      </c>
      <c r="D872" s="489">
        <v>994.96</v>
      </c>
      <c r="E872" s="488" t="s">
        <v>1491</v>
      </c>
      <c r="F872" s="490">
        <v>44777</v>
      </c>
      <c r="G872" s="488" t="s">
        <v>328</v>
      </c>
      <c r="H872" s="488" t="s">
        <v>329</v>
      </c>
      <c r="I872" s="488" t="s">
        <v>10</v>
      </c>
      <c r="J872" s="70">
        <v>108769</v>
      </c>
      <c r="K872" s="488" t="s">
        <v>591</v>
      </c>
      <c r="L872" s="488" t="s">
        <v>592</v>
      </c>
      <c r="M872" s="488" t="s">
        <v>456</v>
      </c>
      <c r="N872" s="70">
        <v>6417</v>
      </c>
      <c r="P872" s="496" t="s">
        <v>1730</v>
      </c>
    </row>
    <row r="873" spans="1:16" s="70" customFormat="1">
      <c r="A873" s="70">
        <v>22001071</v>
      </c>
      <c r="B873" s="488" t="s">
        <v>144</v>
      </c>
      <c r="C873" s="488" t="s">
        <v>145</v>
      </c>
      <c r="D873" s="489">
        <v>746.22</v>
      </c>
      <c r="E873" s="488" t="s">
        <v>1491</v>
      </c>
      <c r="F873" s="490">
        <v>44777</v>
      </c>
      <c r="G873" s="488" t="s">
        <v>328</v>
      </c>
      <c r="H873" s="488" t="s">
        <v>329</v>
      </c>
      <c r="I873" s="488" t="s">
        <v>10</v>
      </c>
      <c r="J873" s="70">
        <v>108769</v>
      </c>
      <c r="K873" s="488" t="s">
        <v>591</v>
      </c>
      <c r="L873" s="488" t="s">
        <v>592</v>
      </c>
      <c r="M873" s="488" t="s">
        <v>456</v>
      </c>
      <c r="N873" s="70">
        <v>6417</v>
      </c>
      <c r="P873" s="496" t="s">
        <v>1731</v>
      </c>
    </row>
    <row r="874" spans="1:16" s="70" customFormat="1">
      <c r="A874" s="70">
        <v>22001072</v>
      </c>
      <c r="B874" s="488" t="s">
        <v>144</v>
      </c>
      <c r="C874" s="488" t="s">
        <v>145</v>
      </c>
      <c r="D874" s="489">
        <v>994.96</v>
      </c>
      <c r="E874" s="488" t="s">
        <v>1491</v>
      </c>
      <c r="F874" s="490">
        <v>44777</v>
      </c>
      <c r="G874" s="488" t="s">
        <v>328</v>
      </c>
      <c r="H874" s="488" t="s">
        <v>329</v>
      </c>
      <c r="I874" s="488" t="s">
        <v>10</v>
      </c>
      <c r="J874" s="70">
        <v>108769</v>
      </c>
      <c r="K874" s="488" t="s">
        <v>591</v>
      </c>
      <c r="L874" s="488" t="s">
        <v>592</v>
      </c>
      <c r="M874" s="488" t="s">
        <v>456</v>
      </c>
      <c r="N874" s="70">
        <v>6417</v>
      </c>
      <c r="P874" s="496" t="s">
        <v>1732</v>
      </c>
    </row>
    <row r="875" spans="1:16" s="70" customFormat="1">
      <c r="A875" s="70">
        <v>22001073</v>
      </c>
      <c r="B875" s="488" t="s">
        <v>144</v>
      </c>
      <c r="C875" s="488" t="s">
        <v>145</v>
      </c>
      <c r="D875" s="489">
        <v>994.96</v>
      </c>
      <c r="E875" s="488" t="s">
        <v>1491</v>
      </c>
      <c r="F875" s="490">
        <v>44777</v>
      </c>
      <c r="G875" s="488" t="s">
        <v>328</v>
      </c>
      <c r="H875" s="488" t="s">
        <v>329</v>
      </c>
      <c r="I875" s="488" t="s">
        <v>10</v>
      </c>
      <c r="J875" s="70">
        <v>108769</v>
      </c>
      <c r="K875" s="488" t="s">
        <v>591</v>
      </c>
      <c r="L875" s="488" t="s">
        <v>592</v>
      </c>
      <c r="M875" s="488" t="s">
        <v>456</v>
      </c>
      <c r="N875" s="70">
        <v>6417</v>
      </c>
      <c r="P875" s="496" t="s">
        <v>1733</v>
      </c>
    </row>
    <row r="876" spans="1:16" s="70" customFormat="1">
      <c r="A876" s="70">
        <v>22001080</v>
      </c>
      <c r="B876" s="488" t="s">
        <v>144</v>
      </c>
      <c r="C876" s="488" t="s">
        <v>145</v>
      </c>
      <c r="D876" s="489">
        <v>1800</v>
      </c>
      <c r="E876" s="488" t="s">
        <v>1491</v>
      </c>
      <c r="F876" s="490">
        <v>44777</v>
      </c>
      <c r="G876" s="488" t="s">
        <v>328</v>
      </c>
      <c r="H876" s="488" t="s">
        <v>329</v>
      </c>
      <c r="I876" s="488" t="s">
        <v>10</v>
      </c>
      <c r="J876" s="70">
        <v>1427137</v>
      </c>
      <c r="K876" s="488" t="s">
        <v>1734</v>
      </c>
      <c r="L876" s="488" t="s">
        <v>1072</v>
      </c>
      <c r="M876" s="488" t="s">
        <v>419</v>
      </c>
      <c r="N876" s="70">
        <v>6417</v>
      </c>
      <c r="P876" s="496" t="s">
        <v>1735</v>
      </c>
    </row>
    <row r="877" spans="1:16" s="70" customFormat="1">
      <c r="A877" s="70">
        <v>22001081</v>
      </c>
      <c r="B877" s="488" t="s">
        <v>144</v>
      </c>
      <c r="C877" s="488" t="s">
        <v>145</v>
      </c>
      <c r="D877" s="489">
        <v>6600</v>
      </c>
      <c r="E877" s="488" t="s">
        <v>1491</v>
      </c>
      <c r="F877" s="490">
        <v>44777</v>
      </c>
      <c r="G877" s="488" t="s">
        <v>328</v>
      </c>
      <c r="H877" s="488" t="s">
        <v>329</v>
      </c>
      <c r="I877" s="488" t="s">
        <v>10</v>
      </c>
      <c r="J877" s="70">
        <v>1427137</v>
      </c>
      <c r="K877" s="488" t="s">
        <v>1734</v>
      </c>
      <c r="L877" s="488" t="s">
        <v>1072</v>
      </c>
      <c r="M877" s="488" t="s">
        <v>419</v>
      </c>
      <c r="N877" s="70">
        <v>6417</v>
      </c>
      <c r="P877" s="496" t="s">
        <v>1736</v>
      </c>
    </row>
    <row r="878" spans="1:16" s="70" customFormat="1">
      <c r="A878" s="70">
        <v>22001082</v>
      </c>
      <c r="B878" s="488" t="s">
        <v>144</v>
      </c>
      <c r="C878" s="488" t="s">
        <v>145</v>
      </c>
      <c r="D878" s="489">
        <v>78948</v>
      </c>
      <c r="E878" s="488" t="s">
        <v>1491</v>
      </c>
      <c r="F878" s="490">
        <v>44777</v>
      </c>
      <c r="G878" s="488" t="s">
        <v>328</v>
      </c>
      <c r="H878" s="488" t="s">
        <v>329</v>
      </c>
      <c r="I878" s="488" t="s">
        <v>10</v>
      </c>
      <c r="J878" s="70">
        <v>4966</v>
      </c>
      <c r="K878" s="488" t="s">
        <v>891</v>
      </c>
      <c r="L878" s="488" t="s">
        <v>146</v>
      </c>
      <c r="M878" s="488" t="s">
        <v>376</v>
      </c>
      <c r="N878" s="70">
        <v>6417</v>
      </c>
      <c r="P878" s="496" t="s">
        <v>1737</v>
      </c>
    </row>
    <row r="879" spans="1:16" s="70" customFormat="1">
      <c r="A879" s="70">
        <v>22001083</v>
      </c>
      <c r="B879" s="488" t="s">
        <v>144</v>
      </c>
      <c r="C879" s="488" t="s">
        <v>145</v>
      </c>
      <c r="D879" s="489">
        <v>460</v>
      </c>
      <c r="E879" s="488" t="s">
        <v>1491</v>
      </c>
      <c r="F879" s="490">
        <v>44778</v>
      </c>
      <c r="G879" s="488" t="s">
        <v>328</v>
      </c>
      <c r="H879" s="488" t="s">
        <v>329</v>
      </c>
      <c r="I879" s="488" t="s">
        <v>10</v>
      </c>
      <c r="J879" s="70">
        <v>109119</v>
      </c>
      <c r="K879" s="488" t="s">
        <v>683</v>
      </c>
      <c r="L879" s="488" t="s">
        <v>684</v>
      </c>
      <c r="M879" s="488" t="s">
        <v>456</v>
      </c>
      <c r="N879" s="70">
        <v>6417</v>
      </c>
      <c r="P879" s="496" t="s">
        <v>1738</v>
      </c>
    </row>
    <row r="880" spans="1:16" s="70" customFormat="1">
      <c r="A880" s="70">
        <v>22001074</v>
      </c>
      <c r="B880" s="488" t="s">
        <v>144</v>
      </c>
      <c r="C880" s="488" t="s">
        <v>145</v>
      </c>
      <c r="D880" s="489">
        <v>1886.08</v>
      </c>
      <c r="E880" s="488" t="s">
        <v>1491</v>
      </c>
      <c r="F880" s="490">
        <v>44781</v>
      </c>
      <c r="G880" s="488" t="s">
        <v>328</v>
      </c>
      <c r="H880" s="488" t="s">
        <v>329</v>
      </c>
      <c r="I880" s="488" t="s">
        <v>10</v>
      </c>
      <c r="J880" s="70">
        <v>108769</v>
      </c>
      <c r="K880" s="488" t="s">
        <v>595</v>
      </c>
      <c r="L880" s="488" t="s">
        <v>592</v>
      </c>
      <c r="M880" s="488" t="s">
        <v>456</v>
      </c>
      <c r="N880" s="70">
        <v>6417</v>
      </c>
      <c r="P880" s="496" t="s">
        <v>1739</v>
      </c>
    </row>
    <row r="881" spans="1:16" s="70" customFormat="1">
      <c r="A881" s="70">
        <v>22001076</v>
      </c>
      <c r="B881" s="488" t="s">
        <v>144</v>
      </c>
      <c r="C881" s="488" t="s">
        <v>145</v>
      </c>
      <c r="D881" s="489">
        <v>471.52</v>
      </c>
      <c r="E881" s="488" t="s">
        <v>1491</v>
      </c>
      <c r="F881" s="490">
        <v>44781</v>
      </c>
      <c r="G881" s="488" t="s">
        <v>328</v>
      </c>
      <c r="H881" s="488" t="s">
        <v>329</v>
      </c>
      <c r="I881" s="488" t="s">
        <v>10</v>
      </c>
      <c r="J881" s="70">
        <v>108769</v>
      </c>
      <c r="K881" s="488" t="s">
        <v>595</v>
      </c>
      <c r="L881" s="488" t="s">
        <v>592</v>
      </c>
      <c r="M881" s="488" t="s">
        <v>456</v>
      </c>
      <c r="N881" s="70">
        <v>6417</v>
      </c>
      <c r="P881" s="496" t="s">
        <v>1740</v>
      </c>
    </row>
    <row r="882" spans="1:16" s="70" customFormat="1">
      <c r="A882" s="70">
        <v>22001078</v>
      </c>
      <c r="B882" s="488" t="s">
        <v>144</v>
      </c>
      <c r="C882" s="488" t="s">
        <v>145</v>
      </c>
      <c r="D882" s="489">
        <v>994.96</v>
      </c>
      <c r="E882" s="488" t="s">
        <v>1491</v>
      </c>
      <c r="F882" s="490">
        <v>44781</v>
      </c>
      <c r="G882" s="488" t="s">
        <v>328</v>
      </c>
      <c r="H882" s="488" t="s">
        <v>329</v>
      </c>
      <c r="I882" s="488" t="s">
        <v>10</v>
      </c>
      <c r="J882" s="70">
        <v>108769</v>
      </c>
      <c r="K882" s="488" t="s">
        <v>591</v>
      </c>
      <c r="L882" s="488" t="s">
        <v>592</v>
      </c>
      <c r="M882" s="488" t="s">
        <v>456</v>
      </c>
      <c r="N882" s="70">
        <v>6417</v>
      </c>
      <c r="P882" s="496" t="s">
        <v>1741</v>
      </c>
    </row>
    <row r="883" spans="1:16" s="70" customFormat="1">
      <c r="A883" s="70">
        <v>22001079</v>
      </c>
      <c r="B883" s="488" t="s">
        <v>144</v>
      </c>
      <c r="C883" s="488" t="s">
        <v>145</v>
      </c>
      <c r="D883" s="489">
        <v>994.96</v>
      </c>
      <c r="E883" s="488" t="s">
        <v>1491</v>
      </c>
      <c r="F883" s="490">
        <v>44781</v>
      </c>
      <c r="G883" s="488" t="s">
        <v>328</v>
      </c>
      <c r="H883" s="488" t="s">
        <v>329</v>
      </c>
      <c r="I883" s="488" t="s">
        <v>10</v>
      </c>
      <c r="J883" s="70">
        <v>108769</v>
      </c>
      <c r="K883" s="488" t="s">
        <v>591</v>
      </c>
      <c r="L883" s="488" t="s">
        <v>592</v>
      </c>
      <c r="M883" s="488" t="s">
        <v>456</v>
      </c>
      <c r="N883" s="70">
        <v>6417</v>
      </c>
      <c r="P883" s="496" t="s">
        <v>1742</v>
      </c>
    </row>
    <row r="884" spans="1:16" s="70" customFormat="1">
      <c r="A884" s="70">
        <v>22001084</v>
      </c>
      <c r="B884" s="488" t="s">
        <v>144</v>
      </c>
      <c r="C884" s="488" t="s">
        <v>145</v>
      </c>
      <c r="D884" s="489">
        <v>2026.72</v>
      </c>
      <c r="E884" s="488" t="s">
        <v>1491</v>
      </c>
      <c r="F884" s="490">
        <v>44781</v>
      </c>
      <c r="G884" s="488" t="s">
        <v>328</v>
      </c>
      <c r="H884" s="488" t="s">
        <v>329</v>
      </c>
      <c r="I884" s="488" t="s">
        <v>10</v>
      </c>
      <c r="J884" s="70">
        <v>108769</v>
      </c>
      <c r="K884" s="488" t="s">
        <v>591</v>
      </c>
      <c r="L884" s="488" t="s">
        <v>592</v>
      </c>
      <c r="M884" s="488" t="s">
        <v>456</v>
      </c>
      <c r="N884" s="70">
        <v>6417</v>
      </c>
      <c r="P884" s="496" t="s">
        <v>1743</v>
      </c>
    </row>
    <row r="885" spans="1:16" s="70" customFormat="1">
      <c r="A885" s="70">
        <v>22001085</v>
      </c>
      <c r="B885" s="488" t="s">
        <v>144</v>
      </c>
      <c r="C885" s="488" t="s">
        <v>145</v>
      </c>
      <c r="D885" s="489">
        <v>2280.06</v>
      </c>
      <c r="E885" s="488" t="s">
        <v>1491</v>
      </c>
      <c r="F885" s="490">
        <v>44781</v>
      </c>
      <c r="G885" s="488" t="s">
        <v>328</v>
      </c>
      <c r="H885" s="488" t="s">
        <v>329</v>
      </c>
      <c r="I885" s="488" t="s">
        <v>10</v>
      </c>
      <c r="J885" s="70">
        <v>108769</v>
      </c>
      <c r="K885" s="488" t="s">
        <v>591</v>
      </c>
      <c r="L885" s="488" t="s">
        <v>592</v>
      </c>
      <c r="M885" s="488" t="s">
        <v>456</v>
      </c>
      <c r="N885" s="70">
        <v>6417</v>
      </c>
      <c r="P885" s="496" t="s">
        <v>1744</v>
      </c>
    </row>
    <row r="886" spans="1:16" s="70" customFormat="1">
      <c r="A886" s="70">
        <v>22001086</v>
      </c>
      <c r="B886" s="488" t="s">
        <v>144</v>
      </c>
      <c r="C886" s="488" t="s">
        <v>145</v>
      </c>
      <c r="D886" s="489">
        <v>920</v>
      </c>
      <c r="E886" s="488" t="s">
        <v>1491</v>
      </c>
      <c r="F886" s="490">
        <v>44781</v>
      </c>
      <c r="G886" s="488" t="s">
        <v>328</v>
      </c>
      <c r="H886" s="488" t="s">
        <v>329</v>
      </c>
      <c r="I886" s="488" t="s">
        <v>10</v>
      </c>
      <c r="J886" s="70">
        <v>109119</v>
      </c>
      <c r="K886" s="488" t="s">
        <v>683</v>
      </c>
      <c r="L886" s="488" t="s">
        <v>684</v>
      </c>
      <c r="M886" s="488" t="s">
        <v>456</v>
      </c>
      <c r="N886" s="70">
        <v>6417</v>
      </c>
      <c r="P886" s="496" t="s">
        <v>1745</v>
      </c>
    </row>
    <row r="887" spans="1:16" s="70" customFormat="1">
      <c r="A887" s="70">
        <v>22001087</v>
      </c>
      <c r="B887" s="488" t="s">
        <v>144</v>
      </c>
      <c r="C887" s="488" t="s">
        <v>145</v>
      </c>
      <c r="D887" s="489">
        <v>2300</v>
      </c>
      <c r="E887" s="488" t="s">
        <v>1491</v>
      </c>
      <c r="F887" s="490">
        <v>44781</v>
      </c>
      <c r="G887" s="488" t="s">
        <v>328</v>
      </c>
      <c r="H887" s="488" t="s">
        <v>329</v>
      </c>
      <c r="I887" s="488" t="s">
        <v>10</v>
      </c>
      <c r="J887" s="70">
        <v>109119</v>
      </c>
      <c r="K887" s="488" t="s">
        <v>683</v>
      </c>
      <c r="L887" s="488" t="s">
        <v>684</v>
      </c>
      <c r="M887" s="488" t="s">
        <v>456</v>
      </c>
      <c r="N887" s="70">
        <v>6417</v>
      </c>
      <c r="P887" s="496" t="s">
        <v>1746</v>
      </c>
    </row>
    <row r="888" spans="1:16" s="70" customFormat="1">
      <c r="A888" s="70">
        <v>22001088</v>
      </c>
      <c r="B888" s="488" t="s">
        <v>144</v>
      </c>
      <c r="C888" s="488" t="s">
        <v>145</v>
      </c>
      <c r="D888" s="489">
        <v>1975</v>
      </c>
      <c r="E888" s="488" t="s">
        <v>1491</v>
      </c>
      <c r="F888" s="490">
        <v>44781</v>
      </c>
      <c r="G888" s="488" t="s">
        <v>328</v>
      </c>
      <c r="H888" s="488" t="s">
        <v>329</v>
      </c>
      <c r="I888" s="488" t="s">
        <v>10</v>
      </c>
      <c r="J888" s="70">
        <v>109119</v>
      </c>
      <c r="K888" s="488" t="s">
        <v>1747</v>
      </c>
      <c r="L888" s="488" t="s">
        <v>684</v>
      </c>
      <c r="M888" s="488" t="s">
        <v>456</v>
      </c>
      <c r="N888" s="70">
        <v>6417</v>
      </c>
      <c r="P888" s="496" t="s">
        <v>1748</v>
      </c>
    </row>
    <row r="889" spans="1:16" s="70" customFormat="1">
      <c r="A889" s="70">
        <v>22001089</v>
      </c>
      <c r="B889" s="488" t="s">
        <v>144</v>
      </c>
      <c r="C889" s="488" t="s">
        <v>145</v>
      </c>
      <c r="D889" s="489">
        <v>920</v>
      </c>
      <c r="E889" s="488" t="s">
        <v>1491</v>
      </c>
      <c r="F889" s="490">
        <v>44781</v>
      </c>
      <c r="G889" s="488" t="s">
        <v>328</v>
      </c>
      <c r="H889" s="488" t="s">
        <v>329</v>
      </c>
      <c r="I889" s="488" t="s">
        <v>10</v>
      </c>
      <c r="J889" s="70">
        <v>109119</v>
      </c>
      <c r="K889" s="488" t="s">
        <v>1747</v>
      </c>
      <c r="L889" s="488" t="s">
        <v>684</v>
      </c>
      <c r="M889" s="488" t="s">
        <v>456</v>
      </c>
      <c r="N889" s="70">
        <v>6417</v>
      </c>
      <c r="P889" s="496" t="s">
        <v>1749</v>
      </c>
    </row>
    <row r="890" spans="1:16" s="70" customFormat="1">
      <c r="A890" s="70">
        <v>22001090</v>
      </c>
      <c r="B890" s="488" t="s">
        <v>144</v>
      </c>
      <c r="C890" s="488" t="s">
        <v>145</v>
      </c>
      <c r="D890" s="489">
        <v>1610</v>
      </c>
      <c r="E890" s="488" t="s">
        <v>1491</v>
      </c>
      <c r="F890" s="490">
        <v>44781</v>
      </c>
      <c r="G890" s="488" t="s">
        <v>328</v>
      </c>
      <c r="H890" s="488" t="s">
        <v>329</v>
      </c>
      <c r="I890" s="488" t="s">
        <v>10</v>
      </c>
      <c r="J890" s="70">
        <v>109119</v>
      </c>
      <c r="K890" s="488" t="s">
        <v>683</v>
      </c>
      <c r="L890" s="488" t="s">
        <v>684</v>
      </c>
      <c r="M890" s="488" t="s">
        <v>456</v>
      </c>
      <c r="N890" s="70">
        <v>6417</v>
      </c>
      <c r="P890" s="496" t="s">
        <v>1750</v>
      </c>
    </row>
    <row r="891" spans="1:16" s="70" customFormat="1">
      <c r="A891" s="70">
        <v>22001091</v>
      </c>
      <c r="B891" s="488" t="s">
        <v>144</v>
      </c>
      <c r="C891" s="488" t="s">
        <v>145</v>
      </c>
      <c r="D891" s="489">
        <v>2070</v>
      </c>
      <c r="E891" s="488" t="s">
        <v>1491</v>
      </c>
      <c r="F891" s="490">
        <v>44781</v>
      </c>
      <c r="G891" s="488" t="s">
        <v>328</v>
      </c>
      <c r="H891" s="488" t="s">
        <v>329</v>
      </c>
      <c r="I891" s="488" t="s">
        <v>10</v>
      </c>
      <c r="J891" s="70">
        <v>109119</v>
      </c>
      <c r="K891" s="488" t="s">
        <v>683</v>
      </c>
      <c r="L891" s="488" t="s">
        <v>684</v>
      </c>
      <c r="M891" s="488" t="s">
        <v>456</v>
      </c>
      <c r="N891" s="70">
        <v>6417</v>
      </c>
      <c r="P891" s="496" t="s">
        <v>1751</v>
      </c>
    </row>
    <row r="892" spans="1:16" s="70" customFormat="1">
      <c r="A892" s="70">
        <v>22001092</v>
      </c>
      <c r="B892" s="488" t="s">
        <v>144</v>
      </c>
      <c r="C892" s="488" t="s">
        <v>145</v>
      </c>
      <c r="D892" s="489">
        <v>1855</v>
      </c>
      <c r="E892" s="488" t="s">
        <v>1491</v>
      </c>
      <c r="F892" s="490">
        <v>44781</v>
      </c>
      <c r="G892" s="488" t="s">
        <v>328</v>
      </c>
      <c r="H892" s="488" t="s">
        <v>329</v>
      </c>
      <c r="I892" s="488" t="s">
        <v>10</v>
      </c>
      <c r="J892" s="70">
        <v>109119</v>
      </c>
      <c r="K892" s="488" t="s">
        <v>1747</v>
      </c>
      <c r="L892" s="488" t="s">
        <v>684</v>
      </c>
      <c r="M892" s="488" t="s">
        <v>456</v>
      </c>
      <c r="N892" s="70">
        <v>6417</v>
      </c>
      <c r="P892" s="496" t="s">
        <v>1752</v>
      </c>
    </row>
    <row r="893" spans="1:16" s="70" customFormat="1">
      <c r="A893" s="70">
        <v>22001093</v>
      </c>
      <c r="B893" s="488" t="s">
        <v>144</v>
      </c>
      <c r="C893" s="488" t="s">
        <v>145</v>
      </c>
      <c r="D893" s="489">
        <v>690</v>
      </c>
      <c r="E893" s="488" t="s">
        <v>1491</v>
      </c>
      <c r="F893" s="490">
        <v>44781</v>
      </c>
      <c r="G893" s="488" t="s">
        <v>328</v>
      </c>
      <c r="H893" s="488" t="s">
        <v>329</v>
      </c>
      <c r="I893" s="488" t="s">
        <v>10</v>
      </c>
      <c r="J893" s="70">
        <v>109119</v>
      </c>
      <c r="K893" s="488" t="s">
        <v>1747</v>
      </c>
      <c r="L893" s="488" t="s">
        <v>684</v>
      </c>
      <c r="M893" s="488" t="s">
        <v>456</v>
      </c>
      <c r="N893" s="70">
        <v>6417</v>
      </c>
      <c r="P893" s="496" t="s">
        <v>1753</v>
      </c>
    </row>
    <row r="894" spans="1:16" s="70" customFormat="1">
      <c r="A894" s="70">
        <v>22001094</v>
      </c>
      <c r="B894" s="488" t="s">
        <v>144</v>
      </c>
      <c r="C894" s="488" t="s">
        <v>145</v>
      </c>
      <c r="D894" s="489">
        <v>1840</v>
      </c>
      <c r="E894" s="488" t="s">
        <v>1491</v>
      </c>
      <c r="F894" s="490">
        <v>44782</v>
      </c>
      <c r="G894" s="488" t="s">
        <v>328</v>
      </c>
      <c r="H894" s="488" t="s">
        <v>329</v>
      </c>
      <c r="I894" s="488" t="s">
        <v>10</v>
      </c>
      <c r="J894" s="70">
        <v>109119</v>
      </c>
      <c r="K894" s="488" t="s">
        <v>683</v>
      </c>
      <c r="L894" s="488" t="s">
        <v>684</v>
      </c>
      <c r="M894" s="488" t="s">
        <v>456</v>
      </c>
      <c r="N894" s="70">
        <v>6417</v>
      </c>
      <c r="P894" s="496" t="s">
        <v>1754</v>
      </c>
    </row>
    <row r="895" spans="1:16" s="70" customFormat="1">
      <c r="A895" s="70">
        <v>22001095</v>
      </c>
      <c r="B895" s="488" t="s">
        <v>144</v>
      </c>
      <c r="C895" s="488" t="s">
        <v>145</v>
      </c>
      <c r="D895" s="489">
        <v>2300</v>
      </c>
      <c r="E895" s="488" t="s">
        <v>1491</v>
      </c>
      <c r="F895" s="490">
        <v>44782</v>
      </c>
      <c r="G895" s="488" t="s">
        <v>328</v>
      </c>
      <c r="H895" s="488" t="s">
        <v>329</v>
      </c>
      <c r="I895" s="488" t="s">
        <v>10</v>
      </c>
      <c r="J895" s="70">
        <v>109119</v>
      </c>
      <c r="K895" s="488" t="s">
        <v>683</v>
      </c>
      <c r="L895" s="488" t="s">
        <v>684</v>
      </c>
      <c r="M895" s="488" t="s">
        <v>456</v>
      </c>
      <c r="N895" s="70">
        <v>6417</v>
      </c>
      <c r="P895" s="496" t="s">
        <v>1755</v>
      </c>
    </row>
    <row r="896" spans="1:16" s="70" customFormat="1">
      <c r="A896" s="70">
        <v>22001096</v>
      </c>
      <c r="B896" s="488" t="s">
        <v>144</v>
      </c>
      <c r="C896" s="488" t="s">
        <v>145</v>
      </c>
      <c r="D896" s="489">
        <v>1886.08</v>
      </c>
      <c r="E896" s="488" t="s">
        <v>1491</v>
      </c>
      <c r="F896" s="490">
        <v>44782</v>
      </c>
      <c r="G896" s="488" t="s">
        <v>328</v>
      </c>
      <c r="H896" s="488" t="s">
        <v>329</v>
      </c>
      <c r="I896" s="488" t="s">
        <v>10</v>
      </c>
      <c r="J896" s="70">
        <v>108769</v>
      </c>
      <c r="K896" s="488" t="s">
        <v>595</v>
      </c>
      <c r="L896" s="488" t="s">
        <v>592</v>
      </c>
      <c r="M896" s="488" t="s">
        <v>456</v>
      </c>
      <c r="N896" s="70">
        <v>6417</v>
      </c>
      <c r="P896" s="496" t="s">
        <v>1756</v>
      </c>
    </row>
    <row r="897" spans="1:16" s="70" customFormat="1">
      <c r="A897" s="70">
        <v>22001097</v>
      </c>
      <c r="B897" s="488" t="s">
        <v>144</v>
      </c>
      <c r="C897" s="488" t="s">
        <v>145</v>
      </c>
      <c r="D897" s="489">
        <v>900</v>
      </c>
      <c r="E897" s="488" t="s">
        <v>1491</v>
      </c>
      <c r="F897" s="490">
        <v>44782</v>
      </c>
      <c r="G897" s="488" t="s">
        <v>328</v>
      </c>
      <c r="H897" s="488" t="s">
        <v>329</v>
      </c>
      <c r="I897" s="488" t="s">
        <v>10</v>
      </c>
      <c r="J897" s="70">
        <v>1511368</v>
      </c>
      <c r="K897" s="488" t="s">
        <v>1757</v>
      </c>
      <c r="L897" s="488" t="s">
        <v>1758</v>
      </c>
      <c r="M897" s="488" t="s">
        <v>419</v>
      </c>
      <c r="N897" s="70">
        <v>6417</v>
      </c>
      <c r="P897" s="496" t="s">
        <v>1759</v>
      </c>
    </row>
    <row r="898" spans="1:16" s="70" customFormat="1">
      <c r="A898" s="70">
        <v>22001098</v>
      </c>
      <c r="B898" s="488" t="s">
        <v>144</v>
      </c>
      <c r="C898" s="488" t="s">
        <v>145</v>
      </c>
      <c r="D898" s="489">
        <v>1500</v>
      </c>
      <c r="E898" s="488" t="s">
        <v>1491</v>
      </c>
      <c r="F898" s="490">
        <v>44782</v>
      </c>
      <c r="G898" s="488" t="s">
        <v>328</v>
      </c>
      <c r="H898" s="488" t="s">
        <v>329</v>
      </c>
      <c r="I898" s="488" t="s">
        <v>10</v>
      </c>
      <c r="J898" s="70">
        <v>1468342</v>
      </c>
      <c r="K898" s="488" t="s">
        <v>1371</v>
      </c>
      <c r="L898" s="488" t="s">
        <v>1372</v>
      </c>
      <c r="M898" s="488" t="s">
        <v>419</v>
      </c>
      <c r="N898" s="70">
        <v>6417</v>
      </c>
      <c r="P898" s="496" t="s">
        <v>1760</v>
      </c>
    </row>
    <row r="899" spans="1:16" s="70" customFormat="1">
      <c r="A899" s="70">
        <v>22001099</v>
      </c>
      <c r="B899" s="488" t="s">
        <v>144</v>
      </c>
      <c r="C899" s="488" t="s">
        <v>145</v>
      </c>
      <c r="D899" s="489">
        <v>600</v>
      </c>
      <c r="E899" s="488" t="s">
        <v>1491</v>
      </c>
      <c r="F899" s="490">
        <v>44782</v>
      </c>
      <c r="G899" s="488" t="s">
        <v>328</v>
      </c>
      <c r="H899" s="488" t="s">
        <v>329</v>
      </c>
      <c r="I899" s="488" t="s">
        <v>10</v>
      </c>
      <c r="J899" s="70">
        <v>1427126</v>
      </c>
      <c r="K899" s="488" t="s">
        <v>1031</v>
      </c>
      <c r="L899" s="488" t="s">
        <v>1032</v>
      </c>
      <c r="M899" s="488" t="s">
        <v>419</v>
      </c>
      <c r="N899" s="70">
        <v>6417</v>
      </c>
      <c r="P899" s="496" t="s">
        <v>1761</v>
      </c>
    </row>
    <row r="900" spans="1:16" s="70" customFormat="1">
      <c r="A900" s="70">
        <v>22001101</v>
      </c>
      <c r="B900" s="488" t="s">
        <v>144</v>
      </c>
      <c r="C900" s="488" t="s">
        <v>145</v>
      </c>
      <c r="D900" s="489">
        <v>2700</v>
      </c>
      <c r="E900" s="488" t="s">
        <v>1491</v>
      </c>
      <c r="F900" s="490">
        <v>44783</v>
      </c>
      <c r="G900" s="488" t="s">
        <v>328</v>
      </c>
      <c r="H900" s="488" t="s">
        <v>329</v>
      </c>
      <c r="I900" s="488" t="s">
        <v>10</v>
      </c>
      <c r="J900" s="70">
        <v>1515164</v>
      </c>
      <c r="K900" s="488" t="s">
        <v>1762</v>
      </c>
      <c r="L900" s="488" t="s">
        <v>692</v>
      </c>
      <c r="M900" s="488" t="s">
        <v>419</v>
      </c>
      <c r="N900" s="70">
        <v>6417</v>
      </c>
      <c r="P900" s="496" t="s">
        <v>1763</v>
      </c>
    </row>
    <row r="901" spans="1:16" s="70" customFormat="1">
      <c r="A901" s="70">
        <v>22001102</v>
      </c>
      <c r="B901" s="488" t="s">
        <v>144</v>
      </c>
      <c r="C901" s="488" t="s">
        <v>145</v>
      </c>
      <c r="D901" s="489">
        <v>46244.800000000003</v>
      </c>
      <c r="E901" s="488" t="s">
        <v>1491</v>
      </c>
      <c r="F901" s="490">
        <v>44783</v>
      </c>
      <c r="G901" s="488" t="s">
        <v>328</v>
      </c>
      <c r="H901" s="488" t="s">
        <v>329</v>
      </c>
      <c r="I901" s="488" t="s">
        <v>10</v>
      </c>
      <c r="J901" s="70">
        <v>1360395</v>
      </c>
      <c r="K901" s="488" t="s">
        <v>1764</v>
      </c>
      <c r="L901" s="488" t="s">
        <v>1765</v>
      </c>
      <c r="M901" s="488" t="s">
        <v>355</v>
      </c>
      <c r="N901" s="70">
        <v>6417</v>
      </c>
      <c r="O901" s="498" t="s">
        <v>2316</v>
      </c>
      <c r="P901" s="499" t="s">
        <v>1766</v>
      </c>
    </row>
    <row r="902" spans="1:16" s="70" customFormat="1">
      <c r="A902" s="70">
        <v>22001104</v>
      </c>
      <c r="B902" s="488" t="s">
        <v>144</v>
      </c>
      <c r="C902" s="488" t="s">
        <v>145</v>
      </c>
      <c r="D902" s="489">
        <v>153755.20000000001</v>
      </c>
      <c r="E902" s="488" t="s">
        <v>1491</v>
      </c>
      <c r="F902" s="490">
        <v>44783</v>
      </c>
      <c r="G902" s="488" t="s">
        <v>328</v>
      </c>
      <c r="H902" s="488" t="s">
        <v>329</v>
      </c>
      <c r="I902" s="488" t="s">
        <v>10</v>
      </c>
      <c r="J902" s="70">
        <v>1360395</v>
      </c>
      <c r="K902" s="488" t="s">
        <v>1767</v>
      </c>
      <c r="L902" s="488" t="s">
        <v>1765</v>
      </c>
      <c r="M902" s="488" t="s">
        <v>358</v>
      </c>
      <c r="N902" s="70">
        <v>6417</v>
      </c>
      <c r="O902" s="498" t="s">
        <v>2316</v>
      </c>
      <c r="P902" s="496" t="s">
        <v>1768</v>
      </c>
    </row>
    <row r="903" spans="1:16" s="70" customFormat="1">
      <c r="A903" s="70">
        <v>22001106</v>
      </c>
      <c r="B903" s="488" t="s">
        <v>144</v>
      </c>
      <c r="C903" s="488" t="s">
        <v>145</v>
      </c>
      <c r="D903" s="489">
        <v>900</v>
      </c>
      <c r="E903" s="488" t="s">
        <v>1491</v>
      </c>
      <c r="F903" s="490">
        <v>44783</v>
      </c>
      <c r="G903" s="488" t="s">
        <v>328</v>
      </c>
      <c r="H903" s="488" t="s">
        <v>329</v>
      </c>
      <c r="I903" s="488" t="s">
        <v>10</v>
      </c>
      <c r="J903" s="70">
        <v>1515128</v>
      </c>
      <c r="K903" s="488" t="s">
        <v>1769</v>
      </c>
      <c r="L903" s="488" t="s">
        <v>692</v>
      </c>
      <c r="M903" s="488" t="s">
        <v>419</v>
      </c>
      <c r="N903" s="70">
        <v>6417</v>
      </c>
      <c r="P903" s="496" t="s">
        <v>1770</v>
      </c>
    </row>
    <row r="904" spans="1:16" s="70" customFormat="1">
      <c r="A904" s="70">
        <v>22001108</v>
      </c>
      <c r="B904" s="488" t="s">
        <v>144</v>
      </c>
      <c r="C904" s="488" t="s">
        <v>145</v>
      </c>
      <c r="D904" s="489">
        <v>600</v>
      </c>
      <c r="E904" s="488" t="s">
        <v>1491</v>
      </c>
      <c r="F904" s="490">
        <v>44783</v>
      </c>
      <c r="G904" s="488" t="s">
        <v>328</v>
      </c>
      <c r="H904" s="488" t="s">
        <v>329</v>
      </c>
      <c r="I904" s="488" t="s">
        <v>10</v>
      </c>
      <c r="J904" s="70">
        <v>1439720</v>
      </c>
      <c r="K904" s="488" t="s">
        <v>940</v>
      </c>
      <c r="L904" s="488" t="s">
        <v>692</v>
      </c>
      <c r="M904" s="488" t="s">
        <v>419</v>
      </c>
      <c r="N904" s="70">
        <v>6417</v>
      </c>
      <c r="P904" s="496" t="s">
        <v>1771</v>
      </c>
    </row>
    <row r="905" spans="1:16" s="70" customFormat="1">
      <c r="A905" s="70">
        <v>22001109</v>
      </c>
      <c r="B905" s="488" t="s">
        <v>144</v>
      </c>
      <c r="C905" s="488" t="s">
        <v>145</v>
      </c>
      <c r="D905" s="489">
        <v>600</v>
      </c>
      <c r="E905" s="488" t="s">
        <v>1491</v>
      </c>
      <c r="F905" s="490">
        <v>44783</v>
      </c>
      <c r="G905" s="488" t="s">
        <v>328</v>
      </c>
      <c r="H905" s="488" t="s">
        <v>329</v>
      </c>
      <c r="I905" s="488" t="s">
        <v>10</v>
      </c>
      <c r="J905" s="70">
        <v>1479914</v>
      </c>
      <c r="K905" s="488" t="s">
        <v>1387</v>
      </c>
      <c r="L905" s="488" t="s">
        <v>1385</v>
      </c>
      <c r="M905" s="488" t="s">
        <v>419</v>
      </c>
      <c r="N905" s="70">
        <v>6417</v>
      </c>
      <c r="P905" s="496" t="s">
        <v>1772</v>
      </c>
    </row>
    <row r="906" spans="1:16" s="70" customFormat="1">
      <c r="A906" s="70">
        <v>22001118</v>
      </c>
      <c r="B906" s="488" t="s">
        <v>144</v>
      </c>
      <c r="C906" s="488" t="s">
        <v>145</v>
      </c>
      <c r="D906" s="489">
        <v>900</v>
      </c>
      <c r="E906" s="488" t="s">
        <v>1491</v>
      </c>
      <c r="F906" s="490">
        <v>44784</v>
      </c>
      <c r="G906" s="488" t="s">
        <v>328</v>
      </c>
      <c r="H906" s="488" t="s">
        <v>329</v>
      </c>
      <c r="I906" s="488" t="s">
        <v>10</v>
      </c>
      <c r="J906" s="70">
        <v>1464519</v>
      </c>
      <c r="K906" s="488" t="s">
        <v>1773</v>
      </c>
      <c r="L906" s="488" t="s">
        <v>1072</v>
      </c>
      <c r="M906" s="488" t="s">
        <v>419</v>
      </c>
      <c r="N906" s="70">
        <v>6417</v>
      </c>
      <c r="P906" s="496" t="s">
        <v>1774</v>
      </c>
    </row>
    <row r="907" spans="1:16" s="70" customFormat="1">
      <c r="A907" s="70">
        <v>22001123</v>
      </c>
      <c r="B907" s="488" t="s">
        <v>144</v>
      </c>
      <c r="C907" s="488" t="s">
        <v>145</v>
      </c>
      <c r="D907" s="489">
        <v>2700</v>
      </c>
      <c r="E907" s="488" t="s">
        <v>1491</v>
      </c>
      <c r="F907" s="490">
        <v>44784</v>
      </c>
      <c r="G907" s="488" t="s">
        <v>328</v>
      </c>
      <c r="H907" s="488" t="s">
        <v>329</v>
      </c>
      <c r="I907" s="488" t="s">
        <v>10</v>
      </c>
      <c r="J907" s="70">
        <v>1464519</v>
      </c>
      <c r="K907" s="488" t="s">
        <v>1775</v>
      </c>
      <c r="L907" s="488" t="s">
        <v>1072</v>
      </c>
      <c r="M907" s="488" t="s">
        <v>419</v>
      </c>
      <c r="N907" s="70">
        <v>6417</v>
      </c>
      <c r="P907" s="496" t="s">
        <v>1776</v>
      </c>
    </row>
    <row r="908" spans="1:16" s="70" customFormat="1">
      <c r="A908" s="70">
        <v>22001124</v>
      </c>
      <c r="B908" s="488" t="s">
        <v>144</v>
      </c>
      <c r="C908" s="488" t="s">
        <v>145</v>
      </c>
      <c r="D908" s="489">
        <v>600</v>
      </c>
      <c r="E908" s="488" t="s">
        <v>1491</v>
      </c>
      <c r="F908" s="490">
        <v>44784</v>
      </c>
      <c r="G908" s="488" t="s">
        <v>328</v>
      </c>
      <c r="H908" s="488" t="s">
        <v>329</v>
      </c>
      <c r="I908" s="488" t="s">
        <v>10</v>
      </c>
      <c r="J908" s="70">
        <v>1462462</v>
      </c>
      <c r="K908" s="488" t="s">
        <v>1075</v>
      </c>
      <c r="L908" s="488" t="s">
        <v>1072</v>
      </c>
      <c r="M908" s="488" t="s">
        <v>419</v>
      </c>
      <c r="N908" s="70">
        <v>6417</v>
      </c>
      <c r="P908" s="496" t="s">
        <v>1777</v>
      </c>
    </row>
    <row r="909" spans="1:16" s="70" customFormat="1">
      <c r="A909" s="70">
        <v>22001125</v>
      </c>
      <c r="B909" s="488" t="s">
        <v>144</v>
      </c>
      <c r="C909" s="488" t="s">
        <v>145</v>
      </c>
      <c r="D909" s="489">
        <v>10800</v>
      </c>
      <c r="E909" s="488" t="s">
        <v>1491</v>
      </c>
      <c r="F909" s="490">
        <v>44784</v>
      </c>
      <c r="G909" s="488" t="s">
        <v>328</v>
      </c>
      <c r="H909" s="488" t="s">
        <v>329</v>
      </c>
      <c r="I909" s="488" t="s">
        <v>10</v>
      </c>
      <c r="J909" s="70">
        <v>1503137</v>
      </c>
      <c r="K909" s="488" t="s">
        <v>1778</v>
      </c>
      <c r="L909" s="488" t="s">
        <v>1072</v>
      </c>
      <c r="M909" s="488" t="s">
        <v>419</v>
      </c>
      <c r="N909" s="70">
        <v>6417</v>
      </c>
      <c r="P909" s="496" t="s">
        <v>1779</v>
      </c>
    </row>
    <row r="910" spans="1:16" s="70" customFormat="1">
      <c r="A910" s="70">
        <v>22001127</v>
      </c>
      <c r="B910" s="488" t="s">
        <v>144</v>
      </c>
      <c r="C910" s="488" t="s">
        <v>145</v>
      </c>
      <c r="D910" s="489">
        <v>2700</v>
      </c>
      <c r="E910" s="488" t="s">
        <v>1491</v>
      </c>
      <c r="F910" s="490">
        <v>44784</v>
      </c>
      <c r="G910" s="488" t="s">
        <v>328</v>
      </c>
      <c r="H910" s="488" t="s">
        <v>329</v>
      </c>
      <c r="I910" s="488" t="s">
        <v>10</v>
      </c>
      <c r="J910" s="70">
        <v>1424514</v>
      </c>
      <c r="K910" s="488" t="s">
        <v>1780</v>
      </c>
      <c r="L910" s="488" t="s">
        <v>692</v>
      </c>
      <c r="M910" s="488" t="s">
        <v>419</v>
      </c>
      <c r="N910" s="70">
        <v>6417</v>
      </c>
      <c r="P910" s="496" t="s">
        <v>1781</v>
      </c>
    </row>
    <row r="911" spans="1:16" s="70" customFormat="1">
      <c r="A911" s="70">
        <v>22001128</v>
      </c>
      <c r="B911" s="488" t="s">
        <v>144</v>
      </c>
      <c r="C911" s="488" t="s">
        <v>145</v>
      </c>
      <c r="D911" s="489">
        <v>1200</v>
      </c>
      <c r="E911" s="488" t="s">
        <v>1491</v>
      </c>
      <c r="F911" s="490">
        <v>44784</v>
      </c>
      <c r="G911" s="488" t="s">
        <v>328</v>
      </c>
      <c r="H911" s="488" t="s">
        <v>329</v>
      </c>
      <c r="I911" s="488" t="s">
        <v>10</v>
      </c>
      <c r="J911" s="70">
        <v>1424514</v>
      </c>
      <c r="K911" s="488" t="s">
        <v>1780</v>
      </c>
      <c r="L911" s="488" t="s">
        <v>692</v>
      </c>
      <c r="M911" s="488" t="s">
        <v>419</v>
      </c>
      <c r="N911" s="70">
        <v>6417</v>
      </c>
      <c r="P911" s="496" t="s">
        <v>1782</v>
      </c>
    </row>
    <row r="912" spans="1:16" s="70" customFormat="1">
      <c r="A912" s="70">
        <v>22001129</v>
      </c>
      <c r="B912" s="488" t="s">
        <v>144</v>
      </c>
      <c r="C912" s="488" t="s">
        <v>145</v>
      </c>
      <c r="D912" s="489">
        <v>300</v>
      </c>
      <c r="E912" s="488" t="s">
        <v>1491</v>
      </c>
      <c r="F912" s="490">
        <v>44784</v>
      </c>
      <c r="G912" s="488" t="s">
        <v>328</v>
      </c>
      <c r="H912" s="488" t="s">
        <v>329</v>
      </c>
      <c r="I912" s="488" t="s">
        <v>10</v>
      </c>
      <c r="J912" s="70">
        <v>1424514</v>
      </c>
      <c r="K912" s="488" t="s">
        <v>1780</v>
      </c>
      <c r="L912" s="488" t="s">
        <v>692</v>
      </c>
      <c r="M912" s="488" t="s">
        <v>419</v>
      </c>
      <c r="N912" s="70">
        <v>6417</v>
      </c>
      <c r="P912" s="496" t="s">
        <v>1783</v>
      </c>
    </row>
    <row r="913" spans="1:16" s="70" customFormat="1">
      <c r="A913" s="70">
        <v>22001130</v>
      </c>
      <c r="B913" s="488" t="s">
        <v>144</v>
      </c>
      <c r="C913" s="488" t="s">
        <v>145</v>
      </c>
      <c r="D913" s="489">
        <v>1800</v>
      </c>
      <c r="E913" s="488" t="s">
        <v>1491</v>
      </c>
      <c r="F913" s="490">
        <v>44784</v>
      </c>
      <c r="G913" s="488" t="s">
        <v>328</v>
      </c>
      <c r="H913" s="488" t="s">
        <v>329</v>
      </c>
      <c r="I913" s="488" t="s">
        <v>10</v>
      </c>
      <c r="J913" s="70">
        <v>1503137</v>
      </c>
      <c r="K913" s="488" t="s">
        <v>1778</v>
      </c>
      <c r="L913" s="488" t="s">
        <v>1072</v>
      </c>
      <c r="M913" s="488" t="s">
        <v>419</v>
      </c>
      <c r="N913" s="70">
        <v>6417</v>
      </c>
      <c r="P913" s="496" t="s">
        <v>1784</v>
      </c>
    </row>
    <row r="914" spans="1:16" s="70" customFormat="1">
      <c r="A914" s="70">
        <v>22001131</v>
      </c>
      <c r="B914" s="488" t="s">
        <v>144</v>
      </c>
      <c r="C914" s="488" t="s">
        <v>145</v>
      </c>
      <c r="D914" s="489">
        <v>3000</v>
      </c>
      <c r="E914" s="488" t="s">
        <v>1491</v>
      </c>
      <c r="F914" s="490">
        <v>44784</v>
      </c>
      <c r="G914" s="488" t="s">
        <v>328</v>
      </c>
      <c r="H914" s="488" t="s">
        <v>329</v>
      </c>
      <c r="I914" s="488" t="s">
        <v>10</v>
      </c>
      <c r="J914" s="70">
        <v>107359</v>
      </c>
      <c r="K914" s="488" t="s">
        <v>1010</v>
      </c>
      <c r="L914" s="488" t="s">
        <v>692</v>
      </c>
      <c r="M914" s="488" t="s">
        <v>419</v>
      </c>
      <c r="N914" s="70">
        <v>6417</v>
      </c>
      <c r="P914" s="496" t="s">
        <v>1785</v>
      </c>
    </row>
    <row r="915" spans="1:16" s="70" customFormat="1">
      <c r="A915" s="70">
        <v>22001132</v>
      </c>
      <c r="B915" s="488" t="s">
        <v>144</v>
      </c>
      <c r="C915" s="488" t="s">
        <v>145</v>
      </c>
      <c r="D915" s="489">
        <v>10800</v>
      </c>
      <c r="E915" s="488" t="s">
        <v>1491</v>
      </c>
      <c r="F915" s="490">
        <v>44785</v>
      </c>
      <c r="G915" s="488" t="s">
        <v>328</v>
      </c>
      <c r="H915" s="488" t="s">
        <v>329</v>
      </c>
      <c r="I915" s="488" t="s">
        <v>10</v>
      </c>
      <c r="J915" s="70">
        <v>1503271</v>
      </c>
      <c r="K915" s="488" t="s">
        <v>1786</v>
      </c>
      <c r="L915" s="488" t="s">
        <v>1787</v>
      </c>
      <c r="M915" s="488" t="s">
        <v>419</v>
      </c>
      <c r="N915" s="70">
        <v>6417</v>
      </c>
      <c r="P915" s="496" t="s">
        <v>1788</v>
      </c>
    </row>
    <row r="916" spans="1:16" s="70" customFormat="1">
      <c r="A916" s="70">
        <v>22001114</v>
      </c>
      <c r="B916" s="488" t="s">
        <v>144</v>
      </c>
      <c r="C916" s="488" t="s">
        <v>145</v>
      </c>
      <c r="D916" s="489">
        <v>21443</v>
      </c>
      <c r="E916" s="488" t="s">
        <v>1491</v>
      </c>
      <c r="F916" s="490">
        <v>44788</v>
      </c>
      <c r="G916" s="488" t="s">
        <v>328</v>
      </c>
      <c r="H916" s="488" t="s">
        <v>329</v>
      </c>
      <c r="I916" s="488" t="s">
        <v>10</v>
      </c>
      <c r="J916" s="70">
        <v>134975</v>
      </c>
      <c r="K916" s="488" t="s">
        <v>1789</v>
      </c>
      <c r="L916" s="488" t="s">
        <v>1790</v>
      </c>
      <c r="M916" s="488" t="s">
        <v>355</v>
      </c>
      <c r="N916" s="70">
        <v>6417</v>
      </c>
      <c r="O916" s="498" t="s">
        <v>2317</v>
      </c>
      <c r="P916" s="499" t="s">
        <v>1791</v>
      </c>
    </row>
    <row r="917" spans="1:16" s="70" customFormat="1">
      <c r="A917" s="70">
        <v>22001116</v>
      </c>
      <c r="B917" s="488" t="s">
        <v>144</v>
      </c>
      <c r="C917" s="488" t="s">
        <v>145</v>
      </c>
      <c r="D917" s="489">
        <v>30525</v>
      </c>
      <c r="E917" s="488" t="s">
        <v>1491</v>
      </c>
      <c r="F917" s="490">
        <v>44788</v>
      </c>
      <c r="G917" s="488" t="s">
        <v>328</v>
      </c>
      <c r="H917" s="488" t="s">
        <v>329</v>
      </c>
      <c r="I917" s="488" t="s">
        <v>10</v>
      </c>
      <c r="J917" s="70">
        <v>134975</v>
      </c>
      <c r="K917" s="488" t="s">
        <v>1792</v>
      </c>
      <c r="L917" s="488" t="s">
        <v>1790</v>
      </c>
      <c r="M917" s="488" t="s">
        <v>358</v>
      </c>
      <c r="N917" s="70">
        <v>6417</v>
      </c>
      <c r="O917" s="498" t="s">
        <v>2317</v>
      </c>
      <c r="P917" s="496" t="s">
        <v>1793</v>
      </c>
    </row>
    <row r="918" spans="1:16" s="70" customFormat="1">
      <c r="A918" s="70">
        <v>22001117</v>
      </c>
      <c r="B918" s="488" t="s">
        <v>144</v>
      </c>
      <c r="C918" s="488" t="s">
        <v>145</v>
      </c>
      <c r="D918" s="489">
        <v>200000</v>
      </c>
      <c r="E918" s="488" t="s">
        <v>1491</v>
      </c>
      <c r="F918" s="490">
        <v>44788</v>
      </c>
      <c r="G918" s="488" t="s">
        <v>328</v>
      </c>
      <c r="H918" s="488" t="s">
        <v>329</v>
      </c>
      <c r="I918" s="488" t="s">
        <v>10</v>
      </c>
      <c r="J918" s="70">
        <v>161308</v>
      </c>
      <c r="K918" s="488" t="s">
        <v>1794</v>
      </c>
      <c r="L918" s="488" t="s">
        <v>1795</v>
      </c>
      <c r="M918" s="488" t="s">
        <v>355</v>
      </c>
      <c r="N918" s="70">
        <v>6417</v>
      </c>
      <c r="O918" s="498" t="s">
        <v>2316</v>
      </c>
      <c r="P918" s="499" t="s">
        <v>1796</v>
      </c>
    </row>
    <row r="919" spans="1:16" s="70" customFormat="1">
      <c r="A919" s="70">
        <v>22001119</v>
      </c>
      <c r="B919" s="488" t="s">
        <v>144</v>
      </c>
      <c r="C919" s="488" t="s">
        <v>145</v>
      </c>
      <c r="D919" s="489">
        <v>115566.89</v>
      </c>
      <c r="E919" s="488" t="s">
        <v>1491</v>
      </c>
      <c r="F919" s="490">
        <v>44788</v>
      </c>
      <c r="G919" s="488" t="s">
        <v>328</v>
      </c>
      <c r="H919" s="488" t="s">
        <v>329</v>
      </c>
      <c r="I919" s="488" t="s">
        <v>10</v>
      </c>
      <c r="J919" s="70">
        <v>1003374</v>
      </c>
      <c r="K919" s="488" t="s">
        <v>950</v>
      </c>
      <c r="L919" s="488" t="s">
        <v>951</v>
      </c>
      <c r="M919" s="488" t="s">
        <v>456</v>
      </c>
      <c r="N919" s="70">
        <v>6417</v>
      </c>
      <c r="P919" s="496" t="s">
        <v>1797</v>
      </c>
    </row>
    <row r="920" spans="1:16" s="70" customFormat="1">
      <c r="A920" s="70">
        <v>22001120</v>
      </c>
      <c r="B920" s="488" t="s">
        <v>144</v>
      </c>
      <c r="C920" s="488" t="s">
        <v>145</v>
      </c>
      <c r="D920" s="489">
        <v>1260.24</v>
      </c>
      <c r="E920" s="488" t="s">
        <v>1491</v>
      </c>
      <c r="F920" s="490">
        <v>44788</v>
      </c>
      <c r="G920" s="488" t="s">
        <v>328</v>
      </c>
      <c r="H920" s="488" t="s">
        <v>329</v>
      </c>
      <c r="I920" s="488" t="s">
        <v>10</v>
      </c>
      <c r="J920" s="70">
        <v>1003374</v>
      </c>
      <c r="K920" s="488" t="s">
        <v>950</v>
      </c>
      <c r="L920" s="488" t="s">
        <v>951</v>
      </c>
      <c r="M920" s="488" t="s">
        <v>456</v>
      </c>
      <c r="N920" s="70">
        <v>6417</v>
      </c>
      <c r="P920" s="496" t="s">
        <v>1798</v>
      </c>
    </row>
    <row r="921" spans="1:16" s="70" customFormat="1">
      <c r="A921" s="70">
        <v>22001121</v>
      </c>
      <c r="B921" s="488" t="s">
        <v>144</v>
      </c>
      <c r="C921" s="488" t="s">
        <v>145</v>
      </c>
      <c r="D921" s="489">
        <v>115800.49</v>
      </c>
      <c r="E921" s="488" t="s">
        <v>1491</v>
      </c>
      <c r="F921" s="490">
        <v>44788</v>
      </c>
      <c r="G921" s="488" t="s">
        <v>328</v>
      </c>
      <c r="H921" s="488" t="s">
        <v>329</v>
      </c>
      <c r="I921" s="488" t="s">
        <v>10</v>
      </c>
      <c r="J921" s="70">
        <v>1003374</v>
      </c>
      <c r="K921" s="488" t="s">
        <v>950</v>
      </c>
      <c r="L921" s="488" t="s">
        <v>951</v>
      </c>
      <c r="M921" s="488" t="s">
        <v>456</v>
      </c>
      <c r="N921" s="70">
        <v>6417</v>
      </c>
      <c r="P921" s="496" t="s">
        <v>1799</v>
      </c>
    </row>
    <row r="922" spans="1:16" s="70" customFormat="1">
      <c r="A922" s="70">
        <v>22001133</v>
      </c>
      <c r="B922" s="488" t="s">
        <v>144</v>
      </c>
      <c r="C922" s="488" t="s">
        <v>145</v>
      </c>
      <c r="D922" s="489">
        <v>1989.92</v>
      </c>
      <c r="E922" s="488" t="s">
        <v>1491</v>
      </c>
      <c r="F922" s="490">
        <v>44788</v>
      </c>
      <c r="G922" s="488" t="s">
        <v>328</v>
      </c>
      <c r="H922" s="488" t="s">
        <v>329</v>
      </c>
      <c r="I922" s="488" t="s">
        <v>10</v>
      </c>
      <c r="J922" s="70">
        <v>108769</v>
      </c>
      <c r="K922" s="488" t="s">
        <v>591</v>
      </c>
      <c r="L922" s="488" t="s">
        <v>592</v>
      </c>
      <c r="M922" s="488" t="s">
        <v>456</v>
      </c>
      <c r="N922" s="70">
        <v>6417</v>
      </c>
      <c r="P922" s="496" t="s">
        <v>1800</v>
      </c>
    </row>
    <row r="923" spans="1:16" s="70" customFormat="1">
      <c r="A923" s="70">
        <v>22001134</v>
      </c>
      <c r="B923" s="488" t="s">
        <v>144</v>
      </c>
      <c r="C923" s="488" t="s">
        <v>145</v>
      </c>
      <c r="D923" s="489">
        <v>1989.92</v>
      </c>
      <c r="E923" s="488" t="s">
        <v>1491</v>
      </c>
      <c r="F923" s="490">
        <v>44788</v>
      </c>
      <c r="G923" s="488" t="s">
        <v>328</v>
      </c>
      <c r="H923" s="488" t="s">
        <v>329</v>
      </c>
      <c r="I923" s="488" t="s">
        <v>10</v>
      </c>
      <c r="J923" s="70">
        <v>108769</v>
      </c>
      <c r="K923" s="488" t="s">
        <v>591</v>
      </c>
      <c r="L923" s="488" t="s">
        <v>592</v>
      </c>
      <c r="M923" s="488" t="s">
        <v>456</v>
      </c>
      <c r="N923" s="70">
        <v>6417</v>
      </c>
      <c r="P923" s="496" t="s">
        <v>1801</v>
      </c>
    </row>
    <row r="924" spans="1:16" s="70" customFormat="1">
      <c r="A924" s="70">
        <v>22001135</v>
      </c>
      <c r="B924" s="488" t="s">
        <v>144</v>
      </c>
      <c r="C924" s="488" t="s">
        <v>145</v>
      </c>
      <c r="D924" s="489">
        <v>2238.66</v>
      </c>
      <c r="E924" s="488" t="s">
        <v>1491</v>
      </c>
      <c r="F924" s="490">
        <v>44788</v>
      </c>
      <c r="G924" s="488" t="s">
        <v>328</v>
      </c>
      <c r="H924" s="488" t="s">
        <v>329</v>
      </c>
      <c r="I924" s="488" t="s">
        <v>10</v>
      </c>
      <c r="J924" s="70">
        <v>108769</v>
      </c>
      <c r="K924" s="488" t="s">
        <v>591</v>
      </c>
      <c r="L924" s="488" t="s">
        <v>592</v>
      </c>
      <c r="M924" s="488" t="s">
        <v>456</v>
      </c>
      <c r="N924" s="70">
        <v>6417</v>
      </c>
      <c r="P924" s="496" t="s">
        <v>1802</v>
      </c>
    </row>
    <row r="925" spans="1:16" s="70" customFormat="1">
      <c r="A925" s="70">
        <v>22001137</v>
      </c>
      <c r="B925" s="488" t="s">
        <v>144</v>
      </c>
      <c r="C925" s="488" t="s">
        <v>145</v>
      </c>
      <c r="D925" s="489">
        <v>1845</v>
      </c>
      <c r="E925" s="488" t="s">
        <v>1491</v>
      </c>
      <c r="F925" s="490">
        <v>44788</v>
      </c>
      <c r="G925" s="488" t="s">
        <v>328</v>
      </c>
      <c r="H925" s="488" t="s">
        <v>329</v>
      </c>
      <c r="I925" s="488" t="s">
        <v>10</v>
      </c>
      <c r="J925" s="70">
        <v>109119</v>
      </c>
      <c r="K925" s="488" t="s">
        <v>1747</v>
      </c>
      <c r="L925" s="488" t="s">
        <v>684</v>
      </c>
      <c r="M925" s="488" t="s">
        <v>456</v>
      </c>
      <c r="N925" s="70">
        <v>6417</v>
      </c>
      <c r="P925" s="496" t="s">
        <v>1803</v>
      </c>
    </row>
    <row r="926" spans="1:16" s="70" customFormat="1">
      <c r="A926" s="70">
        <v>22001138</v>
      </c>
      <c r="B926" s="488" t="s">
        <v>144</v>
      </c>
      <c r="C926" s="488" t="s">
        <v>145</v>
      </c>
      <c r="D926" s="489">
        <v>690</v>
      </c>
      <c r="E926" s="488" t="s">
        <v>1491</v>
      </c>
      <c r="F926" s="490">
        <v>44788</v>
      </c>
      <c r="G926" s="488" t="s">
        <v>328</v>
      </c>
      <c r="H926" s="488" t="s">
        <v>329</v>
      </c>
      <c r="I926" s="488" t="s">
        <v>10</v>
      </c>
      <c r="J926" s="70">
        <v>109119</v>
      </c>
      <c r="K926" s="488" t="s">
        <v>683</v>
      </c>
      <c r="L926" s="488" t="s">
        <v>684</v>
      </c>
      <c r="M926" s="488" t="s">
        <v>456</v>
      </c>
      <c r="N926" s="70">
        <v>6417</v>
      </c>
      <c r="P926" s="496" t="s">
        <v>1804</v>
      </c>
    </row>
    <row r="927" spans="1:16" s="70" customFormat="1">
      <c r="A927" s="70">
        <v>22001139</v>
      </c>
      <c r="B927" s="488" t="s">
        <v>144</v>
      </c>
      <c r="C927" s="488" t="s">
        <v>145</v>
      </c>
      <c r="D927" s="489">
        <v>1200</v>
      </c>
      <c r="E927" s="488" t="s">
        <v>1491</v>
      </c>
      <c r="F927" s="490">
        <v>44788</v>
      </c>
      <c r="G927" s="488" t="s">
        <v>328</v>
      </c>
      <c r="H927" s="488" t="s">
        <v>329</v>
      </c>
      <c r="I927" s="488" t="s">
        <v>10</v>
      </c>
      <c r="J927" s="70">
        <v>1468317</v>
      </c>
      <c r="K927" s="488" t="s">
        <v>1389</v>
      </c>
      <c r="L927" s="488" t="s">
        <v>692</v>
      </c>
      <c r="M927" s="488" t="s">
        <v>419</v>
      </c>
      <c r="N927" s="70">
        <v>6417</v>
      </c>
      <c r="P927" s="496" t="s">
        <v>1805</v>
      </c>
    </row>
    <row r="928" spans="1:16" s="70" customFormat="1">
      <c r="A928" s="70">
        <v>22001140</v>
      </c>
      <c r="B928" s="488" t="s">
        <v>144</v>
      </c>
      <c r="C928" s="488" t="s">
        <v>145</v>
      </c>
      <c r="D928" s="489">
        <v>200000</v>
      </c>
      <c r="E928" s="488" t="s">
        <v>1491</v>
      </c>
      <c r="F928" s="490">
        <v>44788</v>
      </c>
      <c r="G928" s="488" t="s">
        <v>328</v>
      </c>
      <c r="H928" s="488" t="s">
        <v>329</v>
      </c>
      <c r="I928" s="488" t="s">
        <v>10</v>
      </c>
      <c r="J928" s="70">
        <v>134911</v>
      </c>
      <c r="K928" s="488" t="s">
        <v>1806</v>
      </c>
      <c r="L928" s="488" t="s">
        <v>1807</v>
      </c>
      <c r="M928" s="488" t="s">
        <v>355</v>
      </c>
      <c r="N928" s="70">
        <v>6417</v>
      </c>
      <c r="O928" s="498" t="s">
        <v>2317</v>
      </c>
      <c r="P928" s="499" t="s">
        <v>1808</v>
      </c>
    </row>
    <row r="929" spans="1:16" s="70" customFormat="1">
      <c r="A929" s="70">
        <v>22001141</v>
      </c>
      <c r="B929" s="488" t="s">
        <v>144</v>
      </c>
      <c r="C929" s="488" t="s">
        <v>145</v>
      </c>
      <c r="D929" s="489">
        <v>13859.3</v>
      </c>
      <c r="E929" s="488" t="s">
        <v>1491</v>
      </c>
      <c r="F929" s="490">
        <v>44788</v>
      </c>
      <c r="G929" s="488" t="s">
        <v>328</v>
      </c>
      <c r="H929" s="488" t="s">
        <v>329</v>
      </c>
      <c r="I929" s="488" t="s">
        <v>10</v>
      </c>
      <c r="J929" s="70">
        <v>134865</v>
      </c>
      <c r="K929" s="488" t="s">
        <v>1809</v>
      </c>
      <c r="L929" s="488" t="s">
        <v>1810</v>
      </c>
      <c r="M929" s="488" t="s">
        <v>355</v>
      </c>
      <c r="N929" s="70">
        <v>6417</v>
      </c>
      <c r="O929" s="498" t="s">
        <v>2317</v>
      </c>
      <c r="P929" s="499" t="s">
        <v>1811</v>
      </c>
    </row>
    <row r="930" spans="1:16" s="70" customFormat="1">
      <c r="A930" s="70">
        <v>22001143</v>
      </c>
      <c r="B930" s="488" t="s">
        <v>144</v>
      </c>
      <c r="C930" s="488" t="s">
        <v>145</v>
      </c>
      <c r="D930" s="489">
        <v>104795.05</v>
      </c>
      <c r="E930" s="488" t="s">
        <v>1491</v>
      </c>
      <c r="F930" s="490">
        <v>44788</v>
      </c>
      <c r="G930" s="488" t="s">
        <v>328</v>
      </c>
      <c r="H930" s="488" t="s">
        <v>329</v>
      </c>
      <c r="I930" s="488" t="s">
        <v>10</v>
      </c>
      <c r="J930" s="70">
        <v>134865</v>
      </c>
      <c r="K930" s="488" t="s">
        <v>1812</v>
      </c>
      <c r="L930" s="488" t="s">
        <v>1810</v>
      </c>
      <c r="M930" s="488" t="s">
        <v>358</v>
      </c>
      <c r="N930" s="70">
        <v>6417</v>
      </c>
      <c r="O930" s="498" t="s">
        <v>2317</v>
      </c>
      <c r="P930" s="496" t="s">
        <v>1813</v>
      </c>
    </row>
    <row r="931" spans="1:16" s="70" customFormat="1">
      <c r="A931" s="70">
        <v>22001144</v>
      </c>
      <c r="B931" s="488" t="s">
        <v>144</v>
      </c>
      <c r="C931" s="488" t="s">
        <v>145</v>
      </c>
      <c r="D931" s="489">
        <v>199920</v>
      </c>
      <c r="E931" s="488" t="s">
        <v>1491</v>
      </c>
      <c r="F931" s="490">
        <v>44788</v>
      </c>
      <c r="G931" s="488" t="s">
        <v>328</v>
      </c>
      <c r="H931" s="488" t="s">
        <v>329</v>
      </c>
      <c r="I931" s="488" t="s">
        <v>10</v>
      </c>
      <c r="J931" s="70">
        <v>161989</v>
      </c>
      <c r="K931" s="488" t="s">
        <v>1814</v>
      </c>
      <c r="L931" s="488" t="s">
        <v>1815</v>
      </c>
      <c r="M931" s="488" t="s">
        <v>355</v>
      </c>
      <c r="N931" s="70">
        <v>6417</v>
      </c>
      <c r="O931" s="498" t="s">
        <v>2316</v>
      </c>
      <c r="P931" s="499" t="s">
        <v>1816</v>
      </c>
    </row>
    <row r="932" spans="1:16" s="70" customFormat="1">
      <c r="A932" s="70">
        <v>22001145</v>
      </c>
      <c r="B932" s="488" t="s">
        <v>144</v>
      </c>
      <c r="C932" s="488" t="s">
        <v>145</v>
      </c>
      <c r="D932" s="489">
        <v>600</v>
      </c>
      <c r="E932" s="488" t="s">
        <v>1491</v>
      </c>
      <c r="F932" s="490">
        <v>44788</v>
      </c>
      <c r="G932" s="488" t="s">
        <v>328</v>
      </c>
      <c r="H932" s="488" t="s">
        <v>329</v>
      </c>
      <c r="I932" s="488" t="s">
        <v>10</v>
      </c>
      <c r="J932" s="70">
        <v>1425249</v>
      </c>
      <c r="K932" s="488" t="s">
        <v>909</v>
      </c>
      <c r="L932" s="488" t="s">
        <v>692</v>
      </c>
      <c r="M932" s="488" t="s">
        <v>419</v>
      </c>
      <c r="N932" s="70">
        <v>6417</v>
      </c>
      <c r="P932" s="496" t="s">
        <v>1817</v>
      </c>
    </row>
    <row r="933" spans="1:16" s="70" customFormat="1">
      <c r="A933" s="70">
        <v>22001146</v>
      </c>
      <c r="B933" s="488" t="s">
        <v>144</v>
      </c>
      <c r="C933" s="488" t="s">
        <v>145</v>
      </c>
      <c r="D933" s="489">
        <v>900</v>
      </c>
      <c r="E933" s="488" t="s">
        <v>1491</v>
      </c>
      <c r="F933" s="490">
        <v>44788</v>
      </c>
      <c r="G933" s="488" t="s">
        <v>328</v>
      </c>
      <c r="H933" s="488" t="s">
        <v>329</v>
      </c>
      <c r="I933" s="488" t="s">
        <v>10</v>
      </c>
      <c r="J933" s="70">
        <v>1513343</v>
      </c>
      <c r="K933" s="488" t="s">
        <v>1818</v>
      </c>
      <c r="L933" s="488" t="s">
        <v>692</v>
      </c>
      <c r="M933" s="488" t="s">
        <v>419</v>
      </c>
      <c r="N933" s="70">
        <v>6417</v>
      </c>
      <c r="P933" s="496" t="s">
        <v>1819</v>
      </c>
    </row>
    <row r="934" spans="1:16" s="70" customFormat="1">
      <c r="A934" s="70">
        <v>22001147</v>
      </c>
      <c r="B934" s="488" t="s">
        <v>144</v>
      </c>
      <c r="C934" s="488" t="s">
        <v>145</v>
      </c>
      <c r="D934" s="489">
        <v>600</v>
      </c>
      <c r="E934" s="488" t="s">
        <v>1491</v>
      </c>
      <c r="F934" s="490">
        <v>44788</v>
      </c>
      <c r="G934" s="488" t="s">
        <v>328</v>
      </c>
      <c r="H934" s="488" t="s">
        <v>329</v>
      </c>
      <c r="I934" s="488" t="s">
        <v>10</v>
      </c>
      <c r="J934" s="70">
        <v>1425247</v>
      </c>
      <c r="K934" s="488" t="s">
        <v>913</v>
      </c>
      <c r="L934" s="488" t="s">
        <v>692</v>
      </c>
      <c r="M934" s="488" t="s">
        <v>419</v>
      </c>
      <c r="N934" s="70">
        <v>6417</v>
      </c>
      <c r="P934" s="496" t="s">
        <v>1820</v>
      </c>
    </row>
    <row r="935" spans="1:16" s="70" customFormat="1">
      <c r="A935" s="70">
        <v>22001148</v>
      </c>
      <c r="B935" s="488" t="s">
        <v>144</v>
      </c>
      <c r="C935" s="488" t="s">
        <v>145</v>
      </c>
      <c r="D935" s="489">
        <v>600</v>
      </c>
      <c r="E935" s="488" t="s">
        <v>1491</v>
      </c>
      <c r="F935" s="490">
        <v>44788</v>
      </c>
      <c r="G935" s="488" t="s">
        <v>328</v>
      </c>
      <c r="H935" s="488" t="s">
        <v>329</v>
      </c>
      <c r="I935" s="488" t="s">
        <v>10</v>
      </c>
      <c r="J935" s="70">
        <v>1423542</v>
      </c>
      <c r="K935" s="488" t="s">
        <v>905</v>
      </c>
      <c r="L935" s="488" t="s">
        <v>692</v>
      </c>
      <c r="M935" s="488" t="s">
        <v>419</v>
      </c>
      <c r="N935" s="70">
        <v>6417</v>
      </c>
      <c r="P935" s="496" t="s">
        <v>1821</v>
      </c>
    </row>
    <row r="936" spans="1:16" s="70" customFormat="1">
      <c r="A936" s="70">
        <v>22001149</v>
      </c>
      <c r="B936" s="488" t="s">
        <v>144</v>
      </c>
      <c r="C936" s="488" t="s">
        <v>145</v>
      </c>
      <c r="D936" s="489">
        <v>102958</v>
      </c>
      <c r="E936" s="488" t="s">
        <v>1491</v>
      </c>
      <c r="F936" s="490">
        <v>44788</v>
      </c>
      <c r="G936" s="488" t="s">
        <v>328</v>
      </c>
      <c r="H936" s="488" t="s">
        <v>329</v>
      </c>
      <c r="I936" s="488" t="s">
        <v>10</v>
      </c>
      <c r="J936" s="70">
        <v>1428249</v>
      </c>
      <c r="K936" s="488" t="s">
        <v>1822</v>
      </c>
      <c r="L936" s="488" t="s">
        <v>1823</v>
      </c>
      <c r="M936" s="488" t="s">
        <v>355</v>
      </c>
      <c r="N936" s="70">
        <v>6417</v>
      </c>
      <c r="O936" s="498" t="s">
        <v>2318</v>
      </c>
      <c r="P936" s="499" t="s">
        <v>1824</v>
      </c>
    </row>
    <row r="937" spans="1:16" s="70" customFormat="1">
      <c r="A937" s="70">
        <v>22001152</v>
      </c>
      <c r="B937" s="488" t="s">
        <v>144</v>
      </c>
      <c r="C937" s="488" t="s">
        <v>145</v>
      </c>
      <c r="D937" s="489">
        <v>97042</v>
      </c>
      <c r="E937" s="488" t="s">
        <v>1491</v>
      </c>
      <c r="F937" s="490">
        <v>44788</v>
      </c>
      <c r="G937" s="488" t="s">
        <v>328</v>
      </c>
      <c r="H937" s="488" t="s">
        <v>329</v>
      </c>
      <c r="I937" s="488" t="s">
        <v>10</v>
      </c>
      <c r="J937" s="70">
        <v>1428249</v>
      </c>
      <c r="K937" s="488" t="s">
        <v>1825</v>
      </c>
      <c r="L937" s="488" t="s">
        <v>1823</v>
      </c>
      <c r="M937" s="488" t="s">
        <v>358</v>
      </c>
      <c r="N937" s="70">
        <v>6417</v>
      </c>
      <c r="O937" s="498" t="s">
        <v>2318</v>
      </c>
      <c r="P937" s="496" t="s">
        <v>1826</v>
      </c>
    </row>
    <row r="938" spans="1:16" s="70" customFormat="1">
      <c r="A938" s="70">
        <v>22001154</v>
      </c>
      <c r="B938" s="488" t="s">
        <v>144</v>
      </c>
      <c r="C938" s="488" t="s">
        <v>145</v>
      </c>
      <c r="D938" s="489">
        <v>1200</v>
      </c>
      <c r="E938" s="488" t="s">
        <v>1491</v>
      </c>
      <c r="F938" s="490">
        <v>44788</v>
      </c>
      <c r="G938" s="488" t="s">
        <v>328</v>
      </c>
      <c r="H938" s="488" t="s">
        <v>329</v>
      </c>
      <c r="I938" s="488" t="s">
        <v>10</v>
      </c>
      <c r="J938" s="70">
        <v>366821</v>
      </c>
      <c r="K938" s="488" t="s">
        <v>973</v>
      </c>
      <c r="L938" s="488" t="s">
        <v>692</v>
      </c>
      <c r="M938" s="488" t="s">
        <v>419</v>
      </c>
      <c r="N938" s="70">
        <v>6417</v>
      </c>
      <c r="P938" s="496" t="s">
        <v>1827</v>
      </c>
    </row>
    <row r="939" spans="1:16" s="70" customFormat="1">
      <c r="A939" s="70">
        <v>22001155</v>
      </c>
      <c r="B939" s="488" t="s">
        <v>144</v>
      </c>
      <c r="C939" s="488" t="s">
        <v>145</v>
      </c>
      <c r="D939" s="489">
        <v>300</v>
      </c>
      <c r="E939" s="488" t="s">
        <v>1491</v>
      </c>
      <c r="F939" s="490">
        <v>44788</v>
      </c>
      <c r="G939" s="488" t="s">
        <v>328</v>
      </c>
      <c r="H939" s="488" t="s">
        <v>329</v>
      </c>
      <c r="I939" s="488" t="s">
        <v>10</v>
      </c>
      <c r="J939" s="70">
        <v>1422527</v>
      </c>
      <c r="K939" s="488" t="s">
        <v>994</v>
      </c>
      <c r="L939" s="488" t="s">
        <v>692</v>
      </c>
      <c r="M939" s="488" t="s">
        <v>419</v>
      </c>
      <c r="N939" s="70">
        <v>6417</v>
      </c>
      <c r="P939" s="496" t="s">
        <v>1828</v>
      </c>
    </row>
    <row r="940" spans="1:16" s="70" customFormat="1">
      <c r="A940" s="70">
        <v>22001156</v>
      </c>
      <c r="B940" s="488" t="s">
        <v>144</v>
      </c>
      <c r="C940" s="488" t="s">
        <v>145</v>
      </c>
      <c r="D940" s="489">
        <v>11700</v>
      </c>
      <c r="E940" s="488" t="s">
        <v>1491</v>
      </c>
      <c r="F940" s="490">
        <v>44788</v>
      </c>
      <c r="G940" s="488" t="s">
        <v>328</v>
      </c>
      <c r="H940" s="488" t="s">
        <v>329</v>
      </c>
      <c r="I940" s="488" t="s">
        <v>10</v>
      </c>
      <c r="J940" s="70">
        <v>1509523</v>
      </c>
      <c r="K940" s="488" t="s">
        <v>1829</v>
      </c>
      <c r="L940" s="488" t="s">
        <v>1830</v>
      </c>
      <c r="M940" s="488" t="s">
        <v>419</v>
      </c>
      <c r="N940" s="70">
        <v>6417</v>
      </c>
      <c r="P940" s="496" t="s">
        <v>1831</v>
      </c>
    </row>
    <row r="941" spans="1:16" s="70" customFormat="1">
      <c r="A941" s="70">
        <v>22001157</v>
      </c>
      <c r="B941" s="488" t="s">
        <v>144</v>
      </c>
      <c r="C941" s="488" t="s">
        <v>145</v>
      </c>
      <c r="D941" s="489">
        <v>17400</v>
      </c>
      <c r="E941" s="488" t="s">
        <v>1491</v>
      </c>
      <c r="F941" s="490">
        <v>44788</v>
      </c>
      <c r="G941" s="488" t="s">
        <v>328</v>
      </c>
      <c r="H941" s="488" t="s">
        <v>329</v>
      </c>
      <c r="I941" s="488" t="s">
        <v>10</v>
      </c>
      <c r="J941" s="70">
        <v>1509523</v>
      </c>
      <c r="K941" s="488" t="s">
        <v>1829</v>
      </c>
      <c r="L941" s="488" t="s">
        <v>1830</v>
      </c>
      <c r="M941" s="488" t="s">
        <v>419</v>
      </c>
      <c r="N941" s="70">
        <v>6417</v>
      </c>
      <c r="P941" s="496" t="s">
        <v>1832</v>
      </c>
    </row>
    <row r="942" spans="1:16" s="70" customFormat="1">
      <c r="A942" s="70">
        <v>22001158</v>
      </c>
      <c r="B942" s="488" t="s">
        <v>144</v>
      </c>
      <c r="C942" s="488" t="s">
        <v>145</v>
      </c>
      <c r="D942" s="489">
        <v>3600</v>
      </c>
      <c r="E942" s="488" t="s">
        <v>1491</v>
      </c>
      <c r="F942" s="490">
        <v>44788</v>
      </c>
      <c r="G942" s="488" t="s">
        <v>328</v>
      </c>
      <c r="H942" s="488" t="s">
        <v>329</v>
      </c>
      <c r="I942" s="488" t="s">
        <v>10</v>
      </c>
      <c r="J942" s="70">
        <v>1512021</v>
      </c>
      <c r="K942" s="488" t="s">
        <v>1833</v>
      </c>
      <c r="L942" s="488" t="s">
        <v>1834</v>
      </c>
      <c r="M942" s="488" t="s">
        <v>419</v>
      </c>
      <c r="N942" s="70">
        <v>6417</v>
      </c>
      <c r="P942" s="496" t="s">
        <v>1835</v>
      </c>
    </row>
    <row r="943" spans="1:16" s="70" customFormat="1">
      <c r="A943" s="70">
        <v>22001159</v>
      </c>
      <c r="B943" s="488" t="s">
        <v>144</v>
      </c>
      <c r="C943" s="488" t="s">
        <v>145</v>
      </c>
      <c r="D943" s="489">
        <v>65880</v>
      </c>
      <c r="E943" s="488" t="s">
        <v>1491</v>
      </c>
      <c r="F943" s="490">
        <v>44788</v>
      </c>
      <c r="G943" s="488" t="s">
        <v>328</v>
      </c>
      <c r="H943" s="488" t="s">
        <v>329</v>
      </c>
      <c r="I943" s="488" t="s">
        <v>10</v>
      </c>
      <c r="J943" s="70">
        <v>336217</v>
      </c>
      <c r="K943" s="488" t="s">
        <v>1836</v>
      </c>
      <c r="L943" s="488" t="s">
        <v>1837</v>
      </c>
      <c r="M943" s="488" t="s">
        <v>355</v>
      </c>
      <c r="N943" s="70">
        <v>6417</v>
      </c>
      <c r="O943" s="498" t="s">
        <v>2316</v>
      </c>
      <c r="P943" s="499" t="s">
        <v>1838</v>
      </c>
    </row>
    <row r="944" spans="1:16" s="70" customFormat="1">
      <c r="A944" s="70">
        <v>22001160</v>
      </c>
      <c r="B944" s="488" t="s">
        <v>144</v>
      </c>
      <c r="C944" s="488" t="s">
        <v>145</v>
      </c>
      <c r="D944" s="489">
        <v>84060</v>
      </c>
      <c r="E944" s="488" t="s">
        <v>1491</v>
      </c>
      <c r="F944" s="490">
        <v>44788</v>
      </c>
      <c r="G944" s="488" t="s">
        <v>328</v>
      </c>
      <c r="H944" s="488" t="s">
        <v>329</v>
      </c>
      <c r="I944" s="488" t="s">
        <v>10</v>
      </c>
      <c r="J944" s="70">
        <v>336217</v>
      </c>
      <c r="K944" s="488" t="s">
        <v>1839</v>
      </c>
      <c r="L944" s="488" t="s">
        <v>1837</v>
      </c>
      <c r="M944" s="488" t="s">
        <v>358</v>
      </c>
      <c r="N944" s="70">
        <v>6417</v>
      </c>
      <c r="O944" s="498" t="s">
        <v>2316</v>
      </c>
      <c r="P944" s="496" t="s">
        <v>1840</v>
      </c>
    </row>
    <row r="945" spans="1:16" s="70" customFormat="1">
      <c r="A945" s="70">
        <v>22001161</v>
      </c>
      <c r="B945" s="488" t="s">
        <v>144</v>
      </c>
      <c r="C945" s="488" t="s">
        <v>145</v>
      </c>
      <c r="D945" s="489">
        <v>900</v>
      </c>
      <c r="E945" s="488" t="s">
        <v>1491</v>
      </c>
      <c r="F945" s="490">
        <v>44788</v>
      </c>
      <c r="G945" s="488" t="s">
        <v>328</v>
      </c>
      <c r="H945" s="488" t="s">
        <v>329</v>
      </c>
      <c r="I945" s="488" t="s">
        <v>10</v>
      </c>
      <c r="J945" s="70">
        <v>107359</v>
      </c>
      <c r="K945" s="488" t="s">
        <v>1841</v>
      </c>
      <c r="L945" s="488" t="s">
        <v>692</v>
      </c>
      <c r="M945" s="488" t="s">
        <v>419</v>
      </c>
      <c r="N945" s="70">
        <v>6417</v>
      </c>
      <c r="P945" s="496" t="s">
        <v>1842</v>
      </c>
    </row>
    <row r="946" spans="1:16" s="70" customFormat="1">
      <c r="A946" s="70">
        <v>22001162</v>
      </c>
      <c r="B946" s="488" t="s">
        <v>144</v>
      </c>
      <c r="C946" s="488" t="s">
        <v>145</v>
      </c>
      <c r="D946" s="489">
        <v>300</v>
      </c>
      <c r="E946" s="488" t="s">
        <v>1491</v>
      </c>
      <c r="F946" s="490">
        <v>44788</v>
      </c>
      <c r="G946" s="488" t="s">
        <v>328</v>
      </c>
      <c r="H946" s="488" t="s">
        <v>329</v>
      </c>
      <c r="I946" s="488" t="s">
        <v>10</v>
      </c>
      <c r="J946" s="70">
        <v>1422577</v>
      </c>
      <c r="K946" s="488" t="s">
        <v>948</v>
      </c>
      <c r="L946" s="488" t="s">
        <v>692</v>
      </c>
      <c r="M946" s="488" t="s">
        <v>419</v>
      </c>
      <c r="N946" s="70">
        <v>6417</v>
      </c>
      <c r="P946" s="496" t="s">
        <v>1843</v>
      </c>
    </row>
    <row r="947" spans="1:16" s="70" customFormat="1">
      <c r="A947" s="70">
        <v>22001165</v>
      </c>
      <c r="B947" s="488" t="s">
        <v>144</v>
      </c>
      <c r="C947" s="488" t="s">
        <v>145</v>
      </c>
      <c r="D947" s="489">
        <v>600</v>
      </c>
      <c r="E947" s="488" t="s">
        <v>1491</v>
      </c>
      <c r="F947" s="490">
        <v>44788</v>
      </c>
      <c r="G947" s="488" t="s">
        <v>328</v>
      </c>
      <c r="H947" s="488" t="s">
        <v>329</v>
      </c>
      <c r="I947" s="488" t="s">
        <v>10</v>
      </c>
      <c r="J947" s="70">
        <v>1433605</v>
      </c>
      <c r="K947" s="488" t="s">
        <v>963</v>
      </c>
      <c r="L947" s="488" t="s">
        <v>692</v>
      </c>
      <c r="M947" s="488" t="s">
        <v>419</v>
      </c>
      <c r="N947" s="70">
        <v>6417</v>
      </c>
      <c r="P947" s="496" t="s">
        <v>1844</v>
      </c>
    </row>
    <row r="948" spans="1:16" s="70" customFormat="1">
      <c r="A948" s="70">
        <v>22001166</v>
      </c>
      <c r="B948" s="488" t="s">
        <v>144</v>
      </c>
      <c r="C948" s="488" t="s">
        <v>145</v>
      </c>
      <c r="D948" s="489">
        <v>79507.5</v>
      </c>
      <c r="E948" s="488" t="s">
        <v>1491</v>
      </c>
      <c r="F948" s="490">
        <v>44788</v>
      </c>
      <c r="G948" s="488" t="s">
        <v>328</v>
      </c>
      <c r="H948" s="488" t="s">
        <v>329</v>
      </c>
      <c r="I948" s="488" t="s">
        <v>10</v>
      </c>
      <c r="J948" s="70">
        <v>134879</v>
      </c>
      <c r="K948" s="488" t="s">
        <v>1845</v>
      </c>
      <c r="L948" s="488" t="s">
        <v>1846</v>
      </c>
      <c r="M948" s="488" t="s">
        <v>355</v>
      </c>
      <c r="N948" s="70">
        <v>6417</v>
      </c>
      <c r="O948" s="498" t="s">
        <v>2317</v>
      </c>
      <c r="P948" s="499" t="s">
        <v>1847</v>
      </c>
    </row>
    <row r="949" spans="1:16" s="70" customFormat="1">
      <c r="A949" s="70">
        <v>22001167</v>
      </c>
      <c r="B949" s="488" t="s">
        <v>144</v>
      </c>
      <c r="C949" s="488" t="s">
        <v>145</v>
      </c>
      <c r="D949" s="489">
        <v>2400</v>
      </c>
      <c r="E949" s="488" t="s">
        <v>1491</v>
      </c>
      <c r="F949" s="490">
        <v>44788</v>
      </c>
      <c r="G949" s="488" t="s">
        <v>328</v>
      </c>
      <c r="H949" s="488" t="s">
        <v>329</v>
      </c>
      <c r="I949" s="488" t="s">
        <v>10</v>
      </c>
      <c r="J949" s="70">
        <v>1424993</v>
      </c>
      <c r="K949" s="488" t="s">
        <v>1340</v>
      </c>
      <c r="L949" s="488" t="s">
        <v>1341</v>
      </c>
      <c r="M949" s="488" t="s">
        <v>419</v>
      </c>
      <c r="N949" s="70">
        <v>6417</v>
      </c>
      <c r="P949" s="496" t="s">
        <v>1848</v>
      </c>
    </row>
    <row r="950" spans="1:16" s="70" customFormat="1">
      <c r="A950" s="70">
        <v>22001168</v>
      </c>
      <c r="B950" s="488" t="s">
        <v>144</v>
      </c>
      <c r="C950" s="488" t="s">
        <v>145</v>
      </c>
      <c r="D950" s="489">
        <v>152941</v>
      </c>
      <c r="E950" s="488" t="s">
        <v>1491</v>
      </c>
      <c r="F950" s="490">
        <v>44788</v>
      </c>
      <c r="G950" s="488" t="s">
        <v>328</v>
      </c>
      <c r="H950" s="488" t="s">
        <v>329</v>
      </c>
      <c r="I950" s="488" t="s">
        <v>10</v>
      </c>
      <c r="J950" s="70">
        <v>1280207</v>
      </c>
      <c r="K950" s="488" t="s">
        <v>1849</v>
      </c>
      <c r="L950" s="488" t="s">
        <v>372</v>
      </c>
      <c r="M950" s="488" t="s">
        <v>355</v>
      </c>
      <c r="N950" s="70">
        <v>6417</v>
      </c>
      <c r="O950" s="498" t="s">
        <v>2316</v>
      </c>
      <c r="P950" s="499" t="s">
        <v>1850</v>
      </c>
    </row>
    <row r="951" spans="1:16" s="70" customFormat="1">
      <c r="A951" s="70">
        <v>22001169</v>
      </c>
      <c r="B951" s="488" t="s">
        <v>144</v>
      </c>
      <c r="C951" s="488" t="s">
        <v>145</v>
      </c>
      <c r="D951" s="489">
        <v>1200</v>
      </c>
      <c r="E951" s="488" t="s">
        <v>1491</v>
      </c>
      <c r="F951" s="490">
        <v>44788</v>
      </c>
      <c r="G951" s="488" t="s">
        <v>328</v>
      </c>
      <c r="H951" s="488" t="s">
        <v>329</v>
      </c>
      <c r="I951" s="488" t="s">
        <v>10</v>
      </c>
      <c r="J951" s="70">
        <v>150422</v>
      </c>
      <c r="K951" s="488" t="s">
        <v>1851</v>
      </c>
      <c r="L951" s="488" t="s">
        <v>157</v>
      </c>
      <c r="M951" s="488" t="s">
        <v>419</v>
      </c>
      <c r="N951" s="70">
        <v>6417</v>
      </c>
      <c r="P951" s="496" t="s">
        <v>1852</v>
      </c>
    </row>
    <row r="952" spans="1:16" s="70" customFormat="1">
      <c r="A952" s="70">
        <v>22001171</v>
      </c>
      <c r="B952" s="488" t="s">
        <v>144</v>
      </c>
      <c r="C952" s="488" t="s">
        <v>145</v>
      </c>
      <c r="D952" s="489">
        <v>47059</v>
      </c>
      <c r="E952" s="488" t="s">
        <v>1491</v>
      </c>
      <c r="F952" s="490">
        <v>44788</v>
      </c>
      <c r="G952" s="488" t="s">
        <v>328</v>
      </c>
      <c r="H952" s="488" t="s">
        <v>329</v>
      </c>
      <c r="I952" s="488" t="s">
        <v>10</v>
      </c>
      <c r="J952" s="70">
        <v>1280207</v>
      </c>
      <c r="K952" s="488" t="s">
        <v>1853</v>
      </c>
      <c r="L952" s="488" t="s">
        <v>372</v>
      </c>
      <c r="M952" s="488" t="s">
        <v>358</v>
      </c>
      <c r="N952" s="70">
        <v>6417</v>
      </c>
      <c r="O952" s="498" t="s">
        <v>2316</v>
      </c>
      <c r="P952" s="499" t="s">
        <v>1854</v>
      </c>
    </row>
    <row r="953" spans="1:16" s="70" customFormat="1">
      <c r="A953" s="70">
        <v>22001172</v>
      </c>
      <c r="B953" s="488" t="s">
        <v>144</v>
      </c>
      <c r="C953" s="488" t="s">
        <v>145</v>
      </c>
      <c r="D953" s="489">
        <v>300</v>
      </c>
      <c r="E953" s="488" t="s">
        <v>1491</v>
      </c>
      <c r="F953" s="490">
        <v>44788</v>
      </c>
      <c r="G953" s="488" t="s">
        <v>328</v>
      </c>
      <c r="H953" s="488" t="s">
        <v>329</v>
      </c>
      <c r="I953" s="488" t="s">
        <v>10</v>
      </c>
      <c r="J953" s="70">
        <v>1422715</v>
      </c>
      <c r="K953" s="488" t="s">
        <v>903</v>
      </c>
      <c r="L953" s="488" t="s">
        <v>692</v>
      </c>
      <c r="M953" s="488" t="s">
        <v>419</v>
      </c>
      <c r="N953" s="70">
        <v>6417</v>
      </c>
      <c r="P953" s="496" t="s">
        <v>1855</v>
      </c>
    </row>
    <row r="954" spans="1:16" s="70" customFormat="1">
      <c r="A954" s="70">
        <v>22001173</v>
      </c>
      <c r="B954" s="488" t="s">
        <v>144</v>
      </c>
      <c r="C954" s="488" t="s">
        <v>145</v>
      </c>
      <c r="D954" s="489">
        <v>900</v>
      </c>
      <c r="E954" s="488" t="s">
        <v>1491</v>
      </c>
      <c r="F954" s="490">
        <v>44789</v>
      </c>
      <c r="G954" s="488" t="s">
        <v>328</v>
      </c>
      <c r="H954" s="488" t="s">
        <v>329</v>
      </c>
      <c r="I954" s="488" t="s">
        <v>10</v>
      </c>
      <c r="J954" s="70">
        <v>1513953</v>
      </c>
      <c r="K954" s="488" t="s">
        <v>1856</v>
      </c>
      <c r="L954" s="488" t="s">
        <v>692</v>
      </c>
      <c r="M954" s="488" t="s">
        <v>419</v>
      </c>
      <c r="N954" s="70">
        <v>6417</v>
      </c>
      <c r="P954" s="496" t="s">
        <v>1857</v>
      </c>
    </row>
    <row r="955" spans="1:16" s="70" customFormat="1">
      <c r="A955" s="70">
        <v>22001174</v>
      </c>
      <c r="B955" s="488" t="s">
        <v>144</v>
      </c>
      <c r="C955" s="488" t="s">
        <v>145</v>
      </c>
      <c r="D955" s="489">
        <v>900</v>
      </c>
      <c r="E955" s="488" t="s">
        <v>1491</v>
      </c>
      <c r="F955" s="490">
        <v>44789</v>
      </c>
      <c r="G955" s="488" t="s">
        <v>328</v>
      </c>
      <c r="H955" s="488" t="s">
        <v>329</v>
      </c>
      <c r="I955" s="488" t="s">
        <v>10</v>
      </c>
      <c r="J955" s="70">
        <v>1512182</v>
      </c>
      <c r="K955" s="488" t="s">
        <v>1858</v>
      </c>
      <c r="L955" s="488" t="s">
        <v>1859</v>
      </c>
      <c r="M955" s="488" t="s">
        <v>419</v>
      </c>
      <c r="N955" s="70">
        <v>6417</v>
      </c>
      <c r="P955" s="496" t="s">
        <v>1860</v>
      </c>
    </row>
    <row r="956" spans="1:16" s="70" customFormat="1">
      <c r="A956" s="70">
        <v>22001175</v>
      </c>
      <c r="B956" s="488" t="s">
        <v>144</v>
      </c>
      <c r="C956" s="488" t="s">
        <v>145</v>
      </c>
      <c r="D956" s="489">
        <v>1800</v>
      </c>
      <c r="E956" s="488" t="s">
        <v>1491</v>
      </c>
      <c r="F956" s="490">
        <v>44789</v>
      </c>
      <c r="G956" s="488" t="s">
        <v>328</v>
      </c>
      <c r="H956" s="488" t="s">
        <v>329</v>
      </c>
      <c r="I956" s="488" t="s">
        <v>10</v>
      </c>
      <c r="J956" s="70">
        <v>1512182</v>
      </c>
      <c r="K956" s="488" t="s">
        <v>1858</v>
      </c>
      <c r="L956" s="488" t="s">
        <v>1859</v>
      </c>
      <c r="M956" s="488" t="s">
        <v>419</v>
      </c>
      <c r="N956" s="70">
        <v>6417</v>
      </c>
      <c r="P956" s="496" t="s">
        <v>1861</v>
      </c>
    </row>
    <row r="957" spans="1:16" s="70" customFormat="1">
      <c r="A957" s="70">
        <v>22001176</v>
      </c>
      <c r="B957" s="488" t="s">
        <v>144</v>
      </c>
      <c r="C957" s="488" t="s">
        <v>145</v>
      </c>
      <c r="D957" s="489">
        <v>1800</v>
      </c>
      <c r="E957" s="488" t="s">
        <v>1491</v>
      </c>
      <c r="F957" s="490">
        <v>44789</v>
      </c>
      <c r="G957" s="488" t="s">
        <v>328</v>
      </c>
      <c r="H957" s="488" t="s">
        <v>329</v>
      </c>
      <c r="I957" s="488" t="s">
        <v>10</v>
      </c>
      <c r="J957" s="70">
        <v>1511706</v>
      </c>
      <c r="K957" s="488" t="s">
        <v>1862</v>
      </c>
      <c r="L957" s="488" t="s">
        <v>1863</v>
      </c>
      <c r="M957" s="488" t="s">
        <v>419</v>
      </c>
      <c r="N957" s="70">
        <v>6417</v>
      </c>
      <c r="P957" s="496" t="s">
        <v>1864</v>
      </c>
    </row>
    <row r="958" spans="1:16" s="70" customFormat="1">
      <c r="A958" s="70">
        <v>22001177</v>
      </c>
      <c r="B958" s="488" t="s">
        <v>144</v>
      </c>
      <c r="C958" s="488" t="s">
        <v>145</v>
      </c>
      <c r="D958" s="489">
        <v>1800</v>
      </c>
      <c r="E958" s="488" t="s">
        <v>1491</v>
      </c>
      <c r="F958" s="490">
        <v>44789</v>
      </c>
      <c r="G958" s="488" t="s">
        <v>328</v>
      </c>
      <c r="H958" s="488" t="s">
        <v>329</v>
      </c>
      <c r="I958" s="488" t="s">
        <v>10</v>
      </c>
      <c r="J958" s="70">
        <v>1425247</v>
      </c>
      <c r="K958" s="488" t="s">
        <v>1865</v>
      </c>
      <c r="L958" s="488" t="s">
        <v>692</v>
      </c>
      <c r="M958" s="488" t="s">
        <v>419</v>
      </c>
      <c r="N958" s="70">
        <v>6417</v>
      </c>
      <c r="P958" s="496" t="s">
        <v>1866</v>
      </c>
    </row>
    <row r="959" spans="1:16" s="70" customFormat="1">
      <c r="A959" s="70">
        <v>22001180</v>
      </c>
      <c r="B959" s="488" t="s">
        <v>144</v>
      </c>
      <c r="C959" s="488" t="s">
        <v>145</v>
      </c>
      <c r="D959" s="489">
        <v>900</v>
      </c>
      <c r="E959" s="488" t="s">
        <v>1491</v>
      </c>
      <c r="F959" s="490">
        <v>44790</v>
      </c>
      <c r="G959" s="488" t="s">
        <v>328</v>
      </c>
      <c r="H959" s="488" t="s">
        <v>329</v>
      </c>
      <c r="I959" s="488" t="s">
        <v>10</v>
      </c>
      <c r="J959" s="70">
        <v>1524685</v>
      </c>
      <c r="K959" s="488" t="s">
        <v>1867</v>
      </c>
      <c r="L959" s="488" t="s">
        <v>692</v>
      </c>
      <c r="M959" s="488" t="s">
        <v>419</v>
      </c>
      <c r="N959" s="70">
        <v>6417</v>
      </c>
      <c r="P959" s="496" t="s">
        <v>1868</v>
      </c>
    </row>
    <row r="960" spans="1:16" s="70" customFormat="1">
      <c r="A960" s="70">
        <v>22001163</v>
      </c>
      <c r="B960" s="488" t="s">
        <v>144</v>
      </c>
      <c r="C960" s="488" t="s">
        <v>145</v>
      </c>
      <c r="D960" s="489">
        <v>30633.279999999999</v>
      </c>
      <c r="E960" s="488" t="s">
        <v>1491</v>
      </c>
      <c r="F960" s="490">
        <v>44791</v>
      </c>
      <c r="G960" s="488" t="s">
        <v>328</v>
      </c>
      <c r="H960" s="488" t="s">
        <v>329</v>
      </c>
      <c r="I960" s="488" t="s">
        <v>10</v>
      </c>
      <c r="J960" s="70">
        <v>197110</v>
      </c>
      <c r="K960" s="488" t="s">
        <v>1869</v>
      </c>
      <c r="L960" s="488" t="s">
        <v>1870</v>
      </c>
      <c r="M960" s="488" t="s">
        <v>358</v>
      </c>
      <c r="N960" s="70">
        <v>6417</v>
      </c>
      <c r="O960" s="498" t="s">
        <v>2316</v>
      </c>
      <c r="P960" s="499" t="s">
        <v>1871</v>
      </c>
    </row>
    <row r="961" spans="1:16" s="70" customFormat="1">
      <c r="A961" s="70">
        <v>22001182</v>
      </c>
      <c r="B961" s="488" t="s">
        <v>144</v>
      </c>
      <c r="C961" s="488" t="s">
        <v>145</v>
      </c>
      <c r="D961" s="489">
        <v>2700</v>
      </c>
      <c r="E961" s="488" t="s">
        <v>1491</v>
      </c>
      <c r="F961" s="490">
        <v>44791</v>
      </c>
      <c r="G961" s="488" t="s">
        <v>328</v>
      </c>
      <c r="H961" s="488" t="s">
        <v>329</v>
      </c>
      <c r="I961" s="488" t="s">
        <v>10</v>
      </c>
      <c r="J961" s="70">
        <v>1422984</v>
      </c>
      <c r="K961" s="488" t="s">
        <v>1872</v>
      </c>
      <c r="L961" s="488" t="s">
        <v>1873</v>
      </c>
      <c r="M961" s="488" t="s">
        <v>419</v>
      </c>
      <c r="N961" s="70">
        <v>6417</v>
      </c>
      <c r="P961" s="496" t="s">
        <v>1874</v>
      </c>
    </row>
    <row r="962" spans="1:16" s="70" customFormat="1">
      <c r="A962" s="70">
        <v>22001183</v>
      </c>
      <c r="B962" s="488" t="s">
        <v>144</v>
      </c>
      <c r="C962" s="488" t="s">
        <v>145</v>
      </c>
      <c r="D962" s="489">
        <v>300</v>
      </c>
      <c r="E962" s="488" t="s">
        <v>1491</v>
      </c>
      <c r="F962" s="490">
        <v>44791</v>
      </c>
      <c r="G962" s="488" t="s">
        <v>328</v>
      </c>
      <c r="H962" s="488" t="s">
        <v>329</v>
      </c>
      <c r="I962" s="488" t="s">
        <v>10</v>
      </c>
      <c r="J962" s="70">
        <v>1453714</v>
      </c>
      <c r="K962" s="488" t="s">
        <v>975</v>
      </c>
      <c r="L962" s="488" t="s">
        <v>692</v>
      </c>
      <c r="M962" s="488" t="s">
        <v>419</v>
      </c>
      <c r="N962" s="70">
        <v>6417</v>
      </c>
      <c r="P962" s="496" t="s">
        <v>1875</v>
      </c>
    </row>
    <row r="963" spans="1:16" s="70" customFormat="1">
      <c r="A963" s="70">
        <v>22001185</v>
      </c>
      <c r="B963" s="488" t="s">
        <v>144</v>
      </c>
      <c r="C963" s="488" t="s">
        <v>145</v>
      </c>
      <c r="D963" s="489">
        <v>900</v>
      </c>
      <c r="E963" s="488" t="s">
        <v>1491</v>
      </c>
      <c r="F963" s="490">
        <v>44791</v>
      </c>
      <c r="G963" s="488" t="s">
        <v>328</v>
      </c>
      <c r="H963" s="488" t="s">
        <v>329</v>
      </c>
      <c r="I963" s="488" t="s">
        <v>10</v>
      </c>
      <c r="J963" s="70">
        <v>1514079</v>
      </c>
      <c r="K963" s="488" t="s">
        <v>1876</v>
      </c>
      <c r="L963" s="488" t="s">
        <v>1877</v>
      </c>
      <c r="M963" s="488" t="s">
        <v>419</v>
      </c>
      <c r="N963" s="70">
        <v>6417</v>
      </c>
      <c r="P963" s="496" t="s">
        <v>1878</v>
      </c>
    </row>
    <row r="964" spans="1:16" s="70" customFormat="1">
      <c r="A964" s="70">
        <v>22001186</v>
      </c>
      <c r="B964" s="488" t="s">
        <v>144</v>
      </c>
      <c r="C964" s="488" t="s">
        <v>145</v>
      </c>
      <c r="D964" s="489">
        <v>900</v>
      </c>
      <c r="E964" s="488" t="s">
        <v>1491</v>
      </c>
      <c r="F964" s="490">
        <v>44791</v>
      </c>
      <c r="G964" s="488" t="s">
        <v>328</v>
      </c>
      <c r="H964" s="488" t="s">
        <v>329</v>
      </c>
      <c r="I964" s="488" t="s">
        <v>10</v>
      </c>
      <c r="J964" s="70">
        <v>1514079</v>
      </c>
      <c r="K964" s="488" t="s">
        <v>1876</v>
      </c>
      <c r="L964" s="488" t="s">
        <v>1877</v>
      </c>
      <c r="M964" s="488" t="s">
        <v>419</v>
      </c>
      <c r="N964" s="70">
        <v>6417</v>
      </c>
      <c r="P964" s="496" t="s">
        <v>1879</v>
      </c>
    </row>
    <row r="965" spans="1:16" s="70" customFormat="1">
      <c r="A965" s="70">
        <v>22001193</v>
      </c>
      <c r="B965" s="488" t="s">
        <v>144</v>
      </c>
      <c r="C965" s="488" t="s">
        <v>145</v>
      </c>
      <c r="D965" s="489">
        <v>10800</v>
      </c>
      <c r="E965" s="488" t="s">
        <v>1491</v>
      </c>
      <c r="F965" s="490">
        <v>44791</v>
      </c>
      <c r="G965" s="488" t="s">
        <v>328</v>
      </c>
      <c r="H965" s="488" t="s">
        <v>329</v>
      </c>
      <c r="I965" s="488" t="s">
        <v>10</v>
      </c>
      <c r="J965" s="70">
        <v>1515937</v>
      </c>
      <c r="K965" s="488" t="s">
        <v>1880</v>
      </c>
      <c r="L965" s="488" t="s">
        <v>1072</v>
      </c>
      <c r="M965" s="488" t="s">
        <v>419</v>
      </c>
      <c r="N965" s="70">
        <v>6417</v>
      </c>
      <c r="P965" s="496" t="s">
        <v>1881</v>
      </c>
    </row>
    <row r="966" spans="1:16" s="70" customFormat="1">
      <c r="A966" s="70">
        <v>22001194</v>
      </c>
      <c r="B966" s="488" t="s">
        <v>144</v>
      </c>
      <c r="C966" s="488" t="s">
        <v>145</v>
      </c>
      <c r="D966" s="489">
        <v>900</v>
      </c>
      <c r="E966" s="488" t="s">
        <v>1491</v>
      </c>
      <c r="F966" s="490">
        <v>44791</v>
      </c>
      <c r="G966" s="488" t="s">
        <v>328</v>
      </c>
      <c r="H966" s="488" t="s">
        <v>329</v>
      </c>
      <c r="I966" s="488" t="s">
        <v>10</v>
      </c>
      <c r="J966" s="70">
        <v>1421274</v>
      </c>
      <c r="K966" s="488" t="s">
        <v>1882</v>
      </c>
      <c r="L966" s="488" t="s">
        <v>692</v>
      </c>
      <c r="M966" s="488" t="s">
        <v>419</v>
      </c>
      <c r="N966" s="70">
        <v>6417</v>
      </c>
      <c r="P966" s="496" t="s">
        <v>1883</v>
      </c>
    </row>
    <row r="967" spans="1:16" s="70" customFormat="1">
      <c r="A967" s="70">
        <v>22001198</v>
      </c>
      <c r="B967" s="488" t="s">
        <v>144</v>
      </c>
      <c r="C967" s="488" t="s">
        <v>145</v>
      </c>
      <c r="D967" s="489">
        <v>1800</v>
      </c>
      <c r="E967" s="488" t="s">
        <v>1491</v>
      </c>
      <c r="F967" s="490">
        <v>44791</v>
      </c>
      <c r="G967" s="488" t="s">
        <v>328</v>
      </c>
      <c r="H967" s="488" t="s">
        <v>329</v>
      </c>
      <c r="I967" s="488" t="s">
        <v>10</v>
      </c>
      <c r="J967" s="70">
        <v>1352502</v>
      </c>
      <c r="K967" s="488" t="s">
        <v>1884</v>
      </c>
      <c r="L967" s="488" t="s">
        <v>1072</v>
      </c>
      <c r="M967" s="488" t="s">
        <v>419</v>
      </c>
      <c r="N967" s="70">
        <v>6417</v>
      </c>
      <c r="P967" s="496" t="s">
        <v>1885</v>
      </c>
    </row>
    <row r="968" spans="1:16" s="70" customFormat="1">
      <c r="A968" s="70">
        <v>22001200</v>
      </c>
      <c r="B968" s="488" t="s">
        <v>144</v>
      </c>
      <c r="C968" s="488" t="s">
        <v>145</v>
      </c>
      <c r="D968" s="489">
        <v>7200</v>
      </c>
      <c r="E968" s="488" t="s">
        <v>1491</v>
      </c>
      <c r="F968" s="490">
        <v>44791</v>
      </c>
      <c r="G968" s="488" t="s">
        <v>328</v>
      </c>
      <c r="H968" s="488" t="s">
        <v>329</v>
      </c>
      <c r="I968" s="488" t="s">
        <v>10</v>
      </c>
      <c r="J968" s="70">
        <v>1352502</v>
      </c>
      <c r="K968" s="488" t="s">
        <v>1886</v>
      </c>
      <c r="L968" s="488" t="s">
        <v>1072</v>
      </c>
      <c r="M968" s="488" t="s">
        <v>419</v>
      </c>
      <c r="N968" s="70">
        <v>6417</v>
      </c>
      <c r="P968" s="496" t="s">
        <v>1887</v>
      </c>
    </row>
    <row r="969" spans="1:16" s="70" customFormat="1">
      <c r="A969" s="70">
        <v>22001202</v>
      </c>
      <c r="B969" s="488" t="s">
        <v>144</v>
      </c>
      <c r="C969" s="488" t="s">
        <v>145</v>
      </c>
      <c r="D969" s="489">
        <v>900</v>
      </c>
      <c r="E969" s="488" t="s">
        <v>1491</v>
      </c>
      <c r="F969" s="490">
        <v>44791</v>
      </c>
      <c r="G969" s="488" t="s">
        <v>328</v>
      </c>
      <c r="H969" s="488" t="s">
        <v>329</v>
      </c>
      <c r="I969" s="488" t="s">
        <v>10</v>
      </c>
      <c r="J969" s="70">
        <v>1423542</v>
      </c>
      <c r="K969" s="488" t="s">
        <v>1888</v>
      </c>
      <c r="L969" s="488" t="s">
        <v>692</v>
      </c>
      <c r="M969" s="488" t="s">
        <v>419</v>
      </c>
      <c r="N969" s="70">
        <v>6417</v>
      </c>
      <c r="P969" s="496" t="s">
        <v>1889</v>
      </c>
    </row>
    <row r="970" spans="1:16" s="70" customFormat="1">
      <c r="A970" s="70">
        <v>22001112</v>
      </c>
      <c r="B970" s="488" t="s">
        <v>144</v>
      </c>
      <c r="C970" s="488" t="s">
        <v>145</v>
      </c>
      <c r="D970" s="489">
        <v>10800</v>
      </c>
      <c r="E970" s="488" t="s">
        <v>1491</v>
      </c>
      <c r="F970" s="490">
        <v>44792</v>
      </c>
      <c r="G970" s="488" t="s">
        <v>328</v>
      </c>
      <c r="H970" s="488" t="s">
        <v>329</v>
      </c>
      <c r="I970" s="488" t="s">
        <v>10</v>
      </c>
      <c r="J970" s="70">
        <v>1427275</v>
      </c>
      <c r="K970" s="488" t="s">
        <v>1890</v>
      </c>
      <c r="L970" s="488" t="s">
        <v>1072</v>
      </c>
      <c r="M970" s="488" t="s">
        <v>419</v>
      </c>
      <c r="N970" s="70">
        <v>6417</v>
      </c>
      <c r="P970" s="496" t="s">
        <v>1891</v>
      </c>
    </row>
    <row r="971" spans="1:16" s="70" customFormat="1">
      <c r="A971" s="70">
        <v>22001184</v>
      </c>
      <c r="B971" s="488" t="s">
        <v>144</v>
      </c>
      <c r="C971" s="488" t="s">
        <v>145</v>
      </c>
      <c r="D971" s="489">
        <v>3600</v>
      </c>
      <c r="E971" s="488" t="s">
        <v>1491</v>
      </c>
      <c r="F971" s="490">
        <v>44792</v>
      </c>
      <c r="G971" s="488" t="s">
        <v>328</v>
      </c>
      <c r="H971" s="488" t="s">
        <v>329</v>
      </c>
      <c r="I971" s="488" t="s">
        <v>10</v>
      </c>
      <c r="J971" s="70">
        <v>1516296</v>
      </c>
      <c r="K971" s="488" t="s">
        <v>1892</v>
      </c>
      <c r="L971" s="488" t="s">
        <v>1072</v>
      </c>
      <c r="M971" s="488" t="s">
        <v>419</v>
      </c>
      <c r="N971" s="70">
        <v>6417</v>
      </c>
      <c r="P971" s="496" t="s">
        <v>1893</v>
      </c>
    </row>
    <row r="972" spans="1:16" s="70" customFormat="1">
      <c r="A972" s="70">
        <v>22001187</v>
      </c>
      <c r="B972" s="488" t="s">
        <v>144</v>
      </c>
      <c r="C972" s="488" t="s">
        <v>145</v>
      </c>
      <c r="D972" s="489">
        <v>1155</v>
      </c>
      <c r="E972" s="488" t="s">
        <v>1491</v>
      </c>
      <c r="F972" s="490">
        <v>44792</v>
      </c>
      <c r="G972" s="488" t="s">
        <v>328</v>
      </c>
      <c r="H972" s="488" t="s">
        <v>329</v>
      </c>
      <c r="I972" s="488" t="s">
        <v>10</v>
      </c>
      <c r="J972" s="70">
        <v>1242590</v>
      </c>
      <c r="K972" s="488" t="s">
        <v>1894</v>
      </c>
      <c r="L972" s="488" t="s">
        <v>763</v>
      </c>
      <c r="M972" s="488" t="s">
        <v>456</v>
      </c>
      <c r="N972" s="70">
        <v>6417</v>
      </c>
      <c r="P972" s="496" t="s">
        <v>1895</v>
      </c>
    </row>
    <row r="973" spans="1:16" s="70" customFormat="1">
      <c r="A973" s="70">
        <v>22001188</v>
      </c>
      <c r="B973" s="488" t="s">
        <v>144</v>
      </c>
      <c r="C973" s="488" t="s">
        <v>145</v>
      </c>
      <c r="D973" s="489">
        <v>1050</v>
      </c>
      <c r="E973" s="488" t="s">
        <v>1491</v>
      </c>
      <c r="F973" s="490">
        <v>44792</v>
      </c>
      <c r="G973" s="488" t="s">
        <v>328</v>
      </c>
      <c r="H973" s="488" t="s">
        <v>329</v>
      </c>
      <c r="I973" s="488" t="s">
        <v>10</v>
      </c>
      <c r="J973" s="70">
        <v>1242590</v>
      </c>
      <c r="K973" s="488" t="s">
        <v>1894</v>
      </c>
      <c r="L973" s="488" t="s">
        <v>763</v>
      </c>
      <c r="M973" s="488" t="s">
        <v>456</v>
      </c>
      <c r="N973" s="70">
        <v>6417</v>
      </c>
      <c r="P973" s="496" t="s">
        <v>1896</v>
      </c>
    </row>
    <row r="974" spans="1:16" s="70" customFormat="1">
      <c r="A974" s="70">
        <v>22001189</v>
      </c>
      <c r="B974" s="488" t="s">
        <v>144</v>
      </c>
      <c r="C974" s="488" t="s">
        <v>145</v>
      </c>
      <c r="D974" s="489">
        <v>300</v>
      </c>
      <c r="E974" s="488" t="s">
        <v>1491</v>
      </c>
      <c r="F974" s="490">
        <v>44792</v>
      </c>
      <c r="G974" s="488" t="s">
        <v>328</v>
      </c>
      <c r="H974" s="488" t="s">
        <v>329</v>
      </c>
      <c r="I974" s="488" t="s">
        <v>10</v>
      </c>
      <c r="J974" s="70">
        <v>111619</v>
      </c>
      <c r="K974" s="488" t="s">
        <v>1897</v>
      </c>
      <c r="L974" s="488" t="s">
        <v>1001</v>
      </c>
      <c r="M974" s="488" t="s">
        <v>419</v>
      </c>
      <c r="N974" s="70">
        <v>6417</v>
      </c>
      <c r="P974" s="496" t="s">
        <v>1898</v>
      </c>
    </row>
    <row r="975" spans="1:16" s="70" customFormat="1">
      <c r="A975" s="70">
        <v>22001190</v>
      </c>
      <c r="B975" s="488" t="s">
        <v>144</v>
      </c>
      <c r="C975" s="488" t="s">
        <v>145</v>
      </c>
      <c r="D975" s="489">
        <v>1200</v>
      </c>
      <c r="E975" s="488" t="s">
        <v>1491</v>
      </c>
      <c r="F975" s="490">
        <v>44792</v>
      </c>
      <c r="G975" s="488" t="s">
        <v>328</v>
      </c>
      <c r="H975" s="488" t="s">
        <v>329</v>
      </c>
      <c r="I975" s="488" t="s">
        <v>10</v>
      </c>
      <c r="J975" s="70">
        <v>1468374</v>
      </c>
      <c r="K975" s="488" t="s">
        <v>1396</v>
      </c>
      <c r="L975" s="488" t="s">
        <v>692</v>
      </c>
      <c r="M975" s="488" t="s">
        <v>419</v>
      </c>
      <c r="N975" s="70">
        <v>6417</v>
      </c>
      <c r="P975" s="496" t="s">
        <v>1899</v>
      </c>
    </row>
    <row r="976" spans="1:16" s="70" customFormat="1">
      <c r="A976" s="70">
        <v>22001191</v>
      </c>
      <c r="B976" s="488" t="s">
        <v>144</v>
      </c>
      <c r="C976" s="488" t="s">
        <v>145</v>
      </c>
      <c r="D976" s="489">
        <v>600</v>
      </c>
      <c r="E976" s="488" t="s">
        <v>1491</v>
      </c>
      <c r="F976" s="490">
        <v>44792</v>
      </c>
      <c r="G976" s="488" t="s">
        <v>328</v>
      </c>
      <c r="H976" s="488" t="s">
        <v>329</v>
      </c>
      <c r="I976" s="488" t="s">
        <v>10</v>
      </c>
      <c r="J976" s="70">
        <v>1080443</v>
      </c>
      <c r="K976" s="488" t="s">
        <v>1900</v>
      </c>
      <c r="L976" s="488" t="s">
        <v>1901</v>
      </c>
      <c r="M976" s="488" t="s">
        <v>419</v>
      </c>
      <c r="N976" s="70">
        <v>6417</v>
      </c>
      <c r="P976" s="496" t="s">
        <v>1902</v>
      </c>
    </row>
    <row r="977" spans="1:16" s="70" customFormat="1">
      <c r="A977" s="70">
        <v>22001192</v>
      </c>
      <c r="B977" s="488" t="s">
        <v>144</v>
      </c>
      <c r="C977" s="488" t="s">
        <v>145</v>
      </c>
      <c r="D977" s="489">
        <v>13500</v>
      </c>
      <c r="E977" s="488" t="s">
        <v>1491</v>
      </c>
      <c r="F977" s="490">
        <v>44792</v>
      </c>
      <c r="G977" s="488" t="s">
        <v>328</v>
      </c>
      <c r="H977" s="488" t="s">
        <v>329</v>
      </c>
      <c r="I977" s="488" t="s">
        <v>10</v>
      </c>
      <c r="J977" s="70">
        <v>1424993</v>
      </c>
      <c r="K977" s="488" t="s">
        <v>1903</v>
      </c>
      <c r="L977" s="488" t="s">
        <v>1341</v>
      </c>
      <c r="M977" s="488" t="s">
        <v>419</v>
      </c>
      <c r="N977" s="70">
        <v>6417</v>
      </c>
      <c r="P977" s="496" t="s">
        <v>1904</v>
      </c>
    </row>
    <row r="978" spans="1:16" s="70" customFormat="1">
      <c r="A978" s="70">
        <v>22001195</v>
      </c>
      <c r="B978" s="488" t="s">
        <v>144</v>
      </c>
      <c r="C978" s="488" t="s">
        <v>145</v>
      </c>
      <c r="D978" s="489">
        <v>4243.68</v>
      </c>
      <c r="E978" s="488" t="s">
        <v>1491</v>
      </c>
      <c r="F978" s="490">
        <v>44792</v>
      </c>
      <c r="G978" s="488" t="s">
        <v>328</v>
      </c>
      <c r="H978" s="488" t="s">
        <v>329</v>
      </c>
      <c r="I978" s="488" t="s">
        <v>10</v>
      </c>
      <c r="J978" s="70">
        <v>108769</v>
      </c>
      <c r="K978" s="488" t="s">
        <v>595</v>
      </c>
      <c r="L978" s="488" t="s">
        <v>592</v>
      </c>
      <c r="M978" s="488" t="s">
        <v>456</v>
      </c>
      <c r="N978" s="70">
        <v>6417</v>
      </c>
      <c r="P978" s="496" t="s">
        <v>1905</v>
      </c>
    </row>
    <row r="979" spans="1:16" s="70" customFormat="1">
      <c r="A979" s="70">
        <v>22001196</v>
      </c>
      <c r="B979" s="488" t="s">
        <v>144</v>
      </c>
      <c r="C979" s="488" t="s">
        <v>145</v>
      </c>
      <c r="D979" s="489">
        <v>3418.52</v>
      </c>
      <c r="E979" s="488" t="s">
        <v>1491</v>
      </c>
      <c r="F979" s="490">
        <v>44792</v>
      </c>
      <c r="G979" s="488" t="s">
        <v>328</v>
      </c>
      <c r="H979" s="488" t="s">
        <v>329</v>
      </c>
      <c r="I979" s="488" t="s">
        <v>10</v>
      </c>
      <c r="J979" s="70">
        <v>108769</v>
      </c>
      <c r="K979" s="488" t="s">
        <v>1906</v>
      </c>
      <c r="L979" s="488" t="s">
        <v>592</v>
      </c>
      <c r="M979" s="488" t="s">
        <v>456</v>
      </c>
      <c r="N979" s="70">
        <v>6417</v>
      </c>
      <c r="P979" s="496" t="s">
        <v>1907</v>
      </c>
    </row>
    <row r="980" spans="1:16" s="70" customFormat="1">
      <c r="A980" s="70">
        <v>22001197</v>
      </c>
      <c r="B980" s="488" t="s">
        <v>144</v>
      </c>
      <c r="C980" s="488" t="s">
        <v>145</v>
      </c>
      <c r="D980" s="489">
        <v>943.04</v>
      </c>
      <c r="E980" s="488" t="s">
        <v>1491</v>
      </c>
      <c r="F980" s="490">
        <v>44792</v>
      </c>
      <c r="G980" s="488" t="s">
        <v>328</v>
      </c>
      <c r="H980" s="488" t="s">
        <v>329</v>
      </c>
      <c r="I980" s="488" t="s">
        <v>10</v>
      </c>
      <c r="J980" s="70">
        <v>108769</v>
      </c>
      <c r="K980" s="488" t="s">
        <v>1906</v>
      </c>
      <c r="L980" s="488" t="s">
        <v>592</v>
      </c>
      <c r="M980" s="488" t="s">
        <v>456</v>
      </c>
      <c r="N980" s="70">
        <v>6417</v>
      </c>
      <c r="P980" s="496" t="s">
        <v>1908</v>
      </c>
    </row>
    <row r="981" spans="1:16" s="70" customFormat="1">
      <c r="A981" s="70">
        <v>22001204</v>
      </c>
      <c r="B981" s="488" t="s">
        <v>144</v>
      </c>
      <c r="C981" s="488" t="s">
        <v>145</v>
      </c>
      <c r="D981" s="489">
        <v>600</v>
      </c>
      <c r="E981" s="488" t="s">
        <v>1491</v>
      </c>
      <c r="F981" s="490">
        <v>44792</v>
      </c>
      <c r="G981" s="488" t="s">
        <v>328</v>
      </c>
      <c r="H981" s="488" t="s">
        <v>329</v>
      </c>
      <c r="I981" s="488" t="s">
        <v>10</v>
      </c>
      <c r="J981" s="70">
        <v>852602</v>
      </c>
      <c r="K981" s="488" t="s">
        <v>1368</v>
      </c>
      <c r="L981" s="488" t="s">
        <v>692</v>
      </c>
      <c r="M981" s="488" t="s">
        <v>419</v>
      </c>
      <c r="N981" s="70">
        <v>6417</v>
      </c>
      <c r="P981" s="496" t="s">
        <v>1909</v>
      </c>
    </row>
    <row r="982" spans="1:16" s="70" customFormat="1">
      <c r="A982" s="70">
        <v>22001206</v>
      </c>
      <c r="B982" s="488" t="s">
        <v>144</v>
      </c>
      <c r="C982" s="488" t="s">
        <v>145</v>
      </c>
      <c r="D982" s="489">
        <v>300</v>
      </c>
      <c r="E982" s="488" t="s">
        <v>1491</v>
      </c>
      <c r="F982" s="490">
        <v>44792</v>
      </c>
      <c r="G982" s="488" t="s">
        <v>328</v>
      </c>
      <c r="H982" s="488" t="s">
        <v>329</v>
      </c>
      <c r="I982" s="488" t="s">
        <v>10</v>
      </c>
      <c r="J982" s="70">
        <v>852602</v>
      </c>
      <c r="K982" s="488" t="s">
        <v>1368</v>
      </c>
      <c r="L982" s="488" t="s">
        <v>692</v>
      </c>
      <c r="M982" s="488" t="s">
        <v>419</v>
      </c>
      <c r="N982" s="70">
        <v>6417</v>
      </c>
      <c r="P982" s="496" t="s">
        <v>1910</v>
      </c>
    </row>
    <row r="983" spans="1:16" s="70" customFormat="1">
      <c r="A983" s="70">
        <v>22001207</v>
      </c>
      <c r="B983" s="488" t="s">
        <v>144</v>
      </c>
      <c r="C983" s="488" t="s">
        <v>145</v>
      </c>
      <c r="D983" s="489">
        <v>600</v>
      </c>
      <c r="E983" s="488" t="s">
        <v>1491</v>
      </c>
      <c r="F983" s="490">
        <v>44792</v>
      </c>
      <c r="G983" s="488" t="s">
        <v>328</v>
      </c>
      <c r="H983" s="488" t="s">
        <v>329</v>
      </c>
      <c r="I983" s="488" t="s">
        <v>10</v>
      </c>
      <c r="J983" s="70">
        <v>1442582</v>
      </c>
      <c r="K983" s="488" t="s">
        <v>942</v>
      </c>
      <c r="L983" s="488" t="s">
        <v>692</v>
      </c>
      <c r="M983" s="488" t="s">
        <v>419</v>
      </c>
      <c r="N983" s="70">
        <v>6417</v>
      </c>
      <c r="P983" s="496" t="s">
        <v>1911</v>
      </c>
    </row>
    <row r="984" spans="1:16" s="70" customFormat="1">
      <c r="A984" s="70">
        <v>22001208</v>
      </c>
      <c r="B984" s="488" t="s">
        <v>144</v>
      </c>
      <c r="C984" s="488" t="s">
        <v>145</v>
      </c>
      <c r="D984" s="489">
        <v>1200</v>
      </c>
      <c r="E984" s="488" t="s">
        <v>1491</v>
      </c>
      <c r="F984" s="490">
        <v>44792</v>
      </c>
      <c r="G984" s="488" t="s">
        <v>328</v>
      </c>
      <c r="H984" s="488" t="s">
        <v>329</v>
      </c>
      <c r="I984" s="488" t="s">
        <v>10</v>
      </c>
      <c r="J984" s="70">
        <v>1468362</v>
      </c>
      <c r="K984" s="488" t="s">
        <v>1424</v>
      </c>
      <c r="L984" s="488" t="s">
        <v>692</v>
      </c>
      <c r="M984" s="488" t="s">
        <v>419</v>
      </c>
      <c r="N984" s="70">
        <v>6417</v>
      </c>
      <c r="P984" s="496" t="s">
        <v>1912</v>
      </c>
    </row>
    <row r="985" spans="1:16" s="70" customFormat="1">
      <c r="A985" s="70">
        <v>22001210</v>
      </c>
      <c r="B985" s="488" t="s">
        <v>144</v>
      </c>
      <c r="C985" s="488" t="s">
        <v>145</v>
      </c>
      <c r="D985" s="489">
        <v>199000</v>
      </c>
      <c r="E985" s="488" t="s">
        <v>1491</v>
      </c>
      <c r="F985" s="490">
        <v>44792</v>
      </c>
      <c r="G985" s="488" t="s">
        <v>328</v>
      </c>
      <c r="H985" s="488" t="s">
        <v>329</v>
      </c>
      <c r="I985" s="488" t="s">
        <v>10</v>
      </c>
      <c r="J985" s="70">
        <v>1360576</v>
      </c>
      <c r="K985" s="488" t="s">
        <v>1913</v>
      </c>
      <c r="L985" s="488" t="s">
        <v>1914</v>
      </c>
      <c r="M985" s="488" t="s">
        <v>358</v>
      </c>
      <c r="N985" s="70">
        <v>6417</v>
      </c>
      <c r="O985" s="498" t="s">
        <v>2316</v>
      </c>
      <c r="P985" s="499" t="s">
        <v>1915</v>
      </c>
    </row>
    <row r="986" spans="1:16" s="70" customFormat="1">
      <c r="A986" s="70">
        <v>22001211</v>
      </c>
      <c r="B986" s="488" t="s">
        <v>144</v>
      </c>
      <c r="C986" s="488" t="s">
        <v>145</v>
      </c>
      <c r="D986" s="489">
        <v>600</v>
      </c>
      <c r="E986" s="488" t="s">
        <v>1491</v>
      </c>
      <c r="F986" s="490">
        <v>44792</v>
      </c>
      <c r="G986" s="488" t="s">
        <v>328</v>
      </c>
      <c r="H986" s="488" t="s">
        <v>329</v>
      </c>
      <c r="I986" s="488" t="s">
        <v>10</v>
      </c>
      <c r="J986" s="70">
        <v>1343943</v>
      </c>
      <c r="K986" s="488" t="s">
        <v>657</v>
      </c>
      <c r="L986" s="488" t="s">
        <v>658</v>
      </c>
      <c r="M986" s="488" t="s">
        <v>419</v>
      </c>
      <c r="N986" s="70">
        <v>6417</v>
      </c>
      <c r="P986" s="496" t="s">
        <v>1916</v>
      </c>
    </row>
    <row r="987" spans="1:16" s="70" customFormat="1">
      <c r="A987" s="70">
        <v>22001212</v>
      </c>
      <c r="B987" s="488" t="s">
        <v>144</v>
      </c>
      <c r="C987" s="488" t="s">
        <v>145</v>
      </c>
      <c r="D987" s="489">
        <v>149263.19</v>
      </c>
      <c r="E987" s="488" t="s">
        <v>1491</v>
      </c>
      <c r="F987" s="490">
        <v>44792</v>
      </c>
      <c r="G987" s="488" t="s">
        <v>328</v>
      </c>
      <c r="H987" s="488" t="s">
        <v>329</v>
      </c>
      <c r="I987" s="488" t="s">
        <v>10</v>
      </c>
      <c r="J987" s="70">
        <v>135449</v>
      </c>
      <c r="K987" s="488" t="s">
        <v>1917</v>
      </c>
      <c r="L987" s="488" t="s">
        <v>1918</v>
      </c>
      <c r="M987" s="488" t="s">
        <v>355</v>
      </c>
      <c r="N987" s="70">
        <v>6417</v>
      </c>
      <c r="O987" s="498" t="s">
        <v>2318</v>
      </c>
      <c r="P987" s="499" t="s">
        <v>1919</v>
      </c>
    </row>
    <row r="988" spans="1:16" s="70" customFormat="1">
      <c r="A988" s="70">
        <v>22001214</v>
      </c>
      <c r="B988" s="488" t="s">
        <v>144</v>
      </c>
      <c r="C988" s="488" t="s">
        <v>145</v>
      </c>
      <c r="D988" s="489">
        <v>6050.05</v>
      </c>
      <c r="E988" s="488" t="s">
        <v>1491</v>
      </c>
      <c r="F988" s="490">
        <v>44792</v>
      </c>
      <c r="G988" s="488" t="s">
        <v>328</v>
      </c>
      <c r="H988" s="488" t="s">
        <v>329</v>
      </c>
      <c r="I988" s="488" t="s">
        <v>10</v>
      </c>
      <c r="J988" s="70">
        <v>135449</v>
      </c>
      <c r="K988" s="488" t="s">
        <v>1920</v>
      </c>
      <c r="L988" s="488" t="s">
        <v>1918</v>
      </c>
      <c r="M988" s="488" t="s">
        <v>358</v>
      </c>
      <c r="N988" s="70">
        <v>6417</v>
      </c>
      <c r="O988" s="498" t="s">
        <v>2318</v>
      </c>
      <c r="P988" s="496" t="s">
        <v>1921</v>
      </c>
    </row>
    <row r="989" spans="1:16" s="70" customFormat="1">
      <c r="A989" s="70">
        <v>22001219</v>
      </c>
      <c r="B989" s="488" t="s">
        <v>144</v>
      </c>
      <c r="C989" s="488" t="s">
        <v>145</v>
      </c>
      <c r="D989" s="489">
        <v>900</v>
      </c>
      <c r="E989" s="488" t="s">
        <v>1491</v>
      </c>
      <c r="F989" s="490">
        <v>44792</v>
      </c>
      <c r="G989" s="488" t="s">
        <v>328</v>
      </c>
      <c r="H989" s="488" t="s">
        <v>329</v>
      </c>
      <c r="I989" s="488" t="s">
        <v>10</v>
      </c>
      <c r="J989" s="70">
        <v>1524634</v>
      </c>
      <c r="K989" s="488" t="s">
        <v>1922</v>
      </c>
      <c r="L989" s="488" t="s">
        <v>692</v>
      </c>
      <c r="M989" s="488" t="s">
        <v>419</v>
      </c>
      <c r="N989" s="70">
        <v>6417</v>
      </c>
      <c r="P989" s="496" t="s">
        <v>1923</v>
      </c>
    </row>
    <row r="990" spans="1:16" s="70" customFormat="1">
      <c r="A990" s="70">
        <v>22001220</v>
      </c>
      <c r="B990" s="488" t="s">
        <v>144</v>
      </c>
      <c r="C990" s="488" t="s">
        <v>145</v>
      </c>
      <c r="D990" s="489">
        <v>1800</v>
      </c>
      <c r="E990" s="488" t="s">
        <v>1491</v>
      </c>
      <c r="F990" s="490">
        <v>44792</v>
      </c>
      <c r="G990" s="488" t="s">
        <v>328</v>
      </c>
      <c r="H990" s="488" t="s">
        <v>329</v>
      </c>
      <c r="I990" s="488" t="s">
        <v>10</v>
      </c>
      <c r="J990" s="70">
        <v>1425249</v>
      </c>
      <c r="K990" s="488" t="s">
        <v>1924</v>
      </c>
      <c r="L990" s="488" t="s">
        <v>692</v>
      </c>
      <c r="M990" s="488" t="s">
        <v>419</v>
      </c>
      <c r="N990" s="70">
        <v>6417</v>
      </c>
      <c r="P990" s="496" t="s">
        <v>1925</v>
      </c>
    </row>
    <row r="991" spans="1:16" s="70" customFormat="1">
      <c r="A991" s="70">
        <v>22001221</v>
      </c>
      <c r="B991" s="488" t="s">
        <v>144</v>
      </c>
      <c r="C991" s="488" t="s">
        <v>145</v>
      </c>
      <c r="D991" s="489">
        <v>886.69</v>
      </c>
      <c r="E991" s="488" t="s">
        <v>1491</v>
      </c>
      <c r="F991" s="490">
        <v>44792</v>
      </c>
      <c r="G991" s="488" t="s">
        <v>328</v>
      </c>
      <c r="H991" s="488" t="s">
        <v>329</v>
      </c>
      <c r="I991" s="488" t="s">
        <v>10</v>
      </c>
      <c r="J991" s="70">
        <v>108769</v>
      </c>
      <c r="K991" s="488" t="s">
        <v>1926</v>
      </c>
      <c r="L991" s="488" t="s">
        <v>592</v>
      </c>
      <c r="M991" s="488" t="s">
        <v>456</v>
      </c>
      <c r="N991" s="70">
        <v>6417</v>
      </c>
      <c r="P991" s="496" t="s">
        <v>1927</v>
      </c>
    </row>
    <row r="992" spans="1:16" s="70" customFormat="1">
      <c r="A992" s="70">
        <v>22001222</v>
      </c>
      <c r="B992" s="488" t="s">
        <v>144</v>
      </c>
      <c r="C992" s="488" t="s">
        <v>145</v>
      </c>
      <c r="D992" s="489">
        <v>633.35</v>
      </c>
      <c r="E992" s="488" t="s">
        <v>1491</v>
      </c>
      <c r="F992" s="490">
        <v>44792</v>
      </c>
      <c r="G992" s="488" t="s">
        <v>328</v>
      </c>
      <c r="H992" s="488" t="s">
        <v>329</v>
      </c>
      <c r="I992" s="488" t="s">
        <v>10</v>
      </c>
      <c r="J992" s="70">
        <v>108769</v>
      </c>
      <c r="K992" s="488" t="s">
        <v>1926</v>
      </c>
      <c r="L992" s="488" t="s">
        <v>592</v>
      </c>
      <c r="M992" s="488" t="s">
        <v>456</v>
      </c>
      <c r="N992" s="70">
        <v>6417</v>
      </c>
      <c r="P992" s="496" t="s">
        <v>1928</v>
      </c>
    </row>
    <row r="993" spans="1:16" s="70" customFormat="1">
      <c r="A993" s="70">
        <v>22001225</v>
      </c>
      <c r="B993" s="488" t="s">
        <v>144</v>
      </c>
      <c r="C993" s="488" t="s">
        <v>145</v>
      </c>
      <c r="D993" s="489">
        <v>1013.36</v>
      </c>
      <c r="E993" s="488" t="s">
        <v>1491</v>
      </c>
      <c r="F993" s="490">
        <v>44792</v>
      </c>
      <c r="G993" s="488" t="s">
        <v>328</v>
      </c>
      <c r="H993" s="488" t="s">
        <v>329</v>
      </c>
      <c r="I993" s="488" t="s">
        <v>10</v>
      </c>
      <c r="J993" s="70">
        <v>108769</v>
      </c>
      <c r="K993" s="488" t="s">
        <v>1926</v>
      </c>
      <c r="L993" s="488" t="s">
        <v>592</v>
      </c>
      <c r="M993" s="488" t="s">
        <v>456</v>
      </c>
      <c r="N993" s="70">
        <v>6417</v>
      </c>
      <c r="P993" s="496" t="s">
        <v>1929</v>
      </c>
    </row>
    <row r="994" spans="1:16" s="70" customFormat="1">
      <c r="A994" s="70">
        <v>22000080</v>
      </c>
      <c r="B994" s="488" t="s">
        <v>144</v>
      </c>
      <c r="C994" s="488" t="s">
        <v>145</v>
      </c>
      <c r="D994" s="489">
        <v>1050</v>
      </c>
      <c r="E994" s="488" t="s">
        <v>1491</v>
      </c>
      <c r="F994" s="490">
        <v>44795</v>
      </c>
      <c r="G994" s="488" t="s">
        <v>328</v>
      </c>
      <c r="H994" s="488" t="s">
        <v>329</v>
      </c>
      <c r="I994" s="488" t="s">
        <v>10</v>
      </c>
      <c r="J994" s="70">
        <v>1242590</v>
      </c>
      <c r="K994" s="488" t="s">
        <v>1894</v>
      </c>
      <c r="L994" s="488" t="s">
        <v>763</v>
      </c>
      <c r="M994" s="488" t="s">
        <v>456</v>
      </c>
      <c r="N994" s="70">
        <v>6417</v>
      </c>
      <c r="P994" s="496" t="s">
        <v>1930</v>
      </c>
    </row>
    <row r="995" spans="1:16" s="70" customFormat="1">
      <c r="A995" s="70">
        <v>22000080</v>
      </c>
      <c r="B995" s="488" t="s">
        <v>144</v>
      </c>
      <c r="C995" s="488" t="s">
        <v>145</v>
      </c>
      <c r="D995" s="489">
        <v>21</v>
      </c>
      <c r="E995" s="488" t="s">
        <v>1491</v>
      </c>
      <c r="F995" s="490">
        <v>44795</v>
      </c>
      <c r="G995" s="488" t="s">
        <v>328</v>
      </c>
      <c r="H995" s="488" t="s">
        <v>329</v>
      </c>
      <c r="I995" s="488" t="s">
        <v>10</v>
      </c>
      <c r="J995" s="70">
        <v>1242590</v>
      </c>
      <c r="K995" s="488" t="s">
        <v>1894</v>
      </c>
      <c r="L995" s="488" t="s">
        <v>156</v>
      </c>
      <c r="M995" s="488" t="s">
        <v>456</v>
      </c>
      <c r="N995" s="70">
        <v>6417</v>
      </c>
      <c r="P995" s="496" t="s">
        <v>1930</v>
      </c>
    </row>
    <row r="996" spans="1:16" s="70" customFormat="1">
      <c r="A996" s="70">
        <v>22000080</v>
      </c>
      <c r="B996" s="488" t="s">
        <v>144</v>
      </c>
      <c r="C996" s="488" t="s">
        <v>145</v>
      </c>
      <c r="D996" s="489">
        <v>-21</v>
      </c>
      <c r="E996" s="488" t="s">
        <v>1491</v>
      </c>
      <c r="F996" s="490">
        <v>44795</v>
      </c>
      <c r="G996" s="488" t="s">
        <v>328</v>
      </c>
      <c r="H996" s="488" t="s">
        <v>329</v>
      </c>
      <c r="I996" s="488" t="s">
        <v>10</v>
      </c>
      <c r="J996" s="70">
        <v>1242590</v>
      </c>
      <c r="K996" s="488" t="s">
        <v>1894</v>
      </c>
      <c r="L996" s="488" t="s">
        <v>763</v>
      </c>
      <c r="M996" s="488" t="s">
        <v>456</v>
      </c>
      <c r="N996" s="70">
        <v>6417</v>
      </c>
      <c r="P996" s="496" t="s">
        <v>1930</v>
      </c>
    </row>
    <row r="997" spans="1:16" s="70" customFormat="1">
      <c r="A997" s="70">
        <v>22001218</v>
      </c>
      <c r="B997" s="488" t="s">
        <v>144</v>
      </c>
      <c r="C997" s="488" t="s">
        <v>145</v>
      </c>
      <c r="D997" s="489">
        <v>840</v>
      </c>
      <c r="E997" s="488" t="s">
        <v>1491</v>
      </c>
      <c r="F997" s="490">
        <v>44795</v>
      </c>
      <c r="G997" s="488" t="s">
        <v>328</v>
      </c>
      <c r="H997" s="488" t="s">
        <v>329</v>
      </c>
      <c r="I997" s="488" t="s">
        <v>10</v>
      </c>
      <c r="J997" s="70">
        <v>1242590</v>
      </c>
      <c r="K997" s="488" t="s">
        <v>1894</v>
      </c>
      <c r="L997" s="488" t="s">
        <v>763</v>
      </c>
      <c r="M997" s="488" t="s">
        <v>456</v>
      </c>
      <c r="N997" s="70">
        <v>6417</v>
      </c>
      <c r="P997" s="496" t="s">
        <v>1931</v>
      </c>
    </row>
    <row r="998" spans="1:16" s="70" customFormat="1">
      <c r="A998" s="70">
        <v>22001228</v>
      </c>
      <c r="B998" s="488" t="s">
        <v>144</v>
      </c>
      <c r="C998" s="488" t="s">
        <v>145</v>
      </c>
      <c r="D998" s="489">
        <v>994.96</v>
      </c>
      <c r="E998" s="488" t="s">
        <v>1491</v>
      </c>
      <c r="F998" s="490">
        <v>44795</v>
      </c>
      <c r="G998" s="488" t="s">
        <v>328</v>
      </c>
      <c r="H998" s="488" t="s">
        <v>329</v>
      </c>
      <c r="I998" s="488" t="s">
        <v>10</v>
      </c>
      <c r="J998" s="70">
        <v>108769</v>
      </c>
      <c r="K998" s="488" t="s">
        <v>591</v>
      </c>
      <c r="L998" s="488" t="s">
        <v>592</v>
      </c>
      <c r="M998" s="488" t="s">
        <v>456</v>
      </c>
      <c r="N998" s="70">
        <v>6417</v>
      </c>
      <c r="P998" s="496" t="s">
        <v>1932</v>
      </c>
    </row>
    <row r="999" spans="1:16" s="70" customFormat="1">
      <c r="A999" s="70">
        <v>22001229</v>
      </c>
      <c r="B999" s="488" t="s">
        <v>144</v>
      </c>
      <c r="C999" s="488" t="s">
        <v>145</v>
      </c>
      <c r="D999" s="489">
        <v>1989.92</v>
      </c>
      <c r="E999" s="488" t="s">
        <v>1491</v>
      </c>
      <c r="F999" s="490">
        <v>44795</v>
      </c>
      <c r="G999" s="488" t="s">
        <v>328</v>
      </c>
      <c r="H999" s="488" t="s">
        <v>329</v>
      </c>
      <c r="I999" s="488" t="s">
        <v>10</v>
      </c>
      <c r="J999" s="70">
        <v>108769</v>
      </c>
      <c r="K999" s="488" t="s">
        <v>591</v>
      </c>
      <c r="L999" s="488" t="s">
        <v>592</v>
      </c>
      <c r="M999" s="488" t="s">
        <v>456</v>
      </c>
      <c r="N999" s="70">
        <v>6417</v>
      </c>
      <c r="P999" s="496" t="s">
        <v>1933</v>
      </c>
    </row>
    <row r="1000" spans="1:16" s="70" customFormat="1">
      <c r="A1000" s="70">
        <v>22001230</v>
      </c>
      <c r="B1000" s="488" t="s">
        <v>144</v>
      </c>
      <c r="C1000" s="488" t="s">
        <v>145</v>
      </c>
      <c r="D1000" s="489">
        <v>1989.92</v>
      </c>
      <c r="E1000" s="488" t="s">
        <v>1491</v>
      </c>
      <c r="F1000" s="490">
        <v>44795</v>
      </c>
      <c r="G1000" s="488" t="s">
        <v>328</v>
      </c>
      <c r="H1000" s="488" t="s">
        <v>329</v>
      </c>
      <c r="I1000" s="488" t="s">
        <v>10</v>
      </c>
      <c r="J1000" s="70">
        <v>108769</v>
      </c>
      <c r="K1000" s="488" t="s">
        <v>591</v>
      </c>
      <c r="L1000" s="488" t="s">
        <v>592</v>
      </c>
      <c r="M1000" s="488" t="s">
        <v>456</v>
      </c>
      <c r="N1000" s="70">
        <v>6417</v>
      </c>
      <c r="P1000" s="496" t="s">
        <v>1934</v>
      </c>
    </row>
    <row r="1001" spans="1:16" s="70" customFormat="1">
      <c r="A1001" s="70">
        <v>22001231</v>
      </c>
      <c r="B1001" s="488" t="s">
        <v>144</v>
      </c>
      <c r="C1001" s="488" t="s">
        <v>145</v>
      </c>
      <c r="D1001" s="489">
        <v>1989.92</v>
      </c>
      <c r="E1001" s="488" t="s">
        <v>1491</v>
      </c>
      <c r="F1001" s="490">
        <v>44795</v>
      </c>
      <c r="G1001" s="488" t="s">
        <v>328</v>
      </c>
      <c r="H1001" s="488" t="s">
        <v>329</v>
      </c>
      <c r="I1001" s="488" t="s">
        <v>10</v>
      </c>
      <c r="J1001" s="70">
        <v>108769</v>
      </c>
      <c r="K1001" s="488" t="s">
        <v>1926</v>
      </c>
      <c r="L1001" s="488" t="s">
        <v>592</v>
      </c>
      <c r="M1001" s="488" t="s">
        <v>456</v>
      </c>
      <c r="N1001" s="70">
        <v>6417</v>
      </c>
      <c r="P1001" s="496" t="s">
        <v>1935</v>
      </c>
    </row>
    <row r="1002" spans="1:16" s="70" customFormat="1">
      <c r="A1002" s="70">
        <v>22001232</v>
      </c>
      <c r="B1002" s="488" t="s">
        <v>144</v>
      </c>
      <c r="C1002" s="488" t="s">
        <v>145</v>
      </c>
      <c r="D1002" s="489">
        <v>1989.92</v>
      </c>
      <c r="E1002" s="488" t="s">
        <v>1491</v>
      </c>
      <c r="F1002" s="490">
        <v>44795</v>
      </c>
      <c r="G1002" s="488" t="s">
        <v>328</v>
      </c>
      <c r="H1002" s="488" t="s">
        <v>329</v>
      </c>
      <c r="I1002" s="488" t="s">
        <v>10</v>
      </c>
      <c r="J1002" s="70">
        <v>108769</v>
      </c>
      <c r="K1002" s="488" t="s">
        <v>1926</v>
      </c>
      <c r="L1002" s="488" t="s">
        <v>592</v>
      </c>
      <c r="M1002" s="488" t="s">
        <v>456</v>
      </c>
      <c r="N1002" s="70">
        <v>6417</v>
      </c>
      <c r="P1002" s="496" t="s">
        <v>1936</v>
      </c>
    </row>
    <row r="1003" spans="1:16" s="70" customFormat="1">
      <c r="A1003" s="70">
        <v>22001233</v>
      </c>
      <c r="B1003" s="488" t="s">
        <v>144</v>
      </c>
      <c r="C1003" s="488" t="s">
        <v>145</v>
      </c>
      <c r="D1003" s="489">
        <v>600</v>
      </c>
      <c r="E1003" s="488" t="s">
        <v>1491</v>
      </c>
      <c r="F1003" s="490">
        <v>44795</v>
      </c>
      <c r="G1003" s="488" t="s">
        <v>328</v>
      </c>
      <c r="H1003" s="488" t="s">
        <v>329</v>
      </c>
      <c r="I1003" s="488" t="s">
        <v>10</v>
      </c>
      <c r="J1003" s="70">
        <v>1458329</v>
      </c>
      <c r="K1003" s="488" t="s">
        <v>996</v>
      </c>
      <c r="L1003" s="488" t="s">
        <v>692</v>
      </c>
      <c r="M1003" s="488" t="s">
        <v>419</v>
      </c>
      <c r="N1003" s="70">
        <v>6417</v>
      </c>
      <c r="P1003" s="496" t="s">
        <v>1937</v>
      </c>
    </row>
    <row r="1004" spans="1:16" s="70" customFormat="1">
      <c r="A1004" s="70">
        <v>22001234</v>
      </c>
      <c r="B1004" s="488" t="s">
        <v>144</v>
      </c>
      <c r="C1004" s="488" t="s">
        <v>145</v>
      </c>
      <c r="D1004" s="489">
        <v>1200</v>
      </c>
      <c r="E1004" s="488" t="s">
        <v>1491</v>
      </c>
      <c r="F1004" s="490">
        <v>44795</v>
      </c>
      <c r="G1004" s="488" t="s">
        <v>328</v>
      </c>
      <c r="H1004" s="488" t="s">
        <v>329</v>
      </c>
      <c r="I1004" s="488" t="s">
        <v>10</v>
      </c>
      <c r="J1004" s="70">
        <v>1458661</v>
      </c>
      <c r="K1004" s="488" t="s">
        <v>1015</v>
      </c>
      <c r="L1004" s="488" t="s">
        <v>692</v>
      </c>
      <c r="M1004" s="488" t="s">
        <v>419</v>
      </c>
      <c r="N1004" s="70">
        <v>6417</v>
      </c>
      <c r="P1004" s="496" t="s">
        <v>1938</v>
      </c>
    </row>
    <row r="1005" spans="1:16" s="70" customFormat="1">
      <c r="A1005" s="70">
        <v>22001235</v>
      </c>
      <c r="B1005" s="488" t="s">
        <v>144</v>
      </c>
      <c r="C1005" s="488" t="s">
        <v>145</v>
      </c>
      <c r="D1005" s="489">
        <v>13500</v>
      </c>
      <c r="E1005" s="488" t="s">
        <v>1491</v>
      </c>
      <c r="F1005" s="490">
        <v>44795</v>
      </c>
      <c r="G1005" s="488" t="s">
        <v>328</v>
      </c>
      <c r="H1005" s="488" t="s">
        <v>329</v>
      </c>
      <c r="I1005" s="488" t="s">
        <v>10</v>
      </c>
      <c r="J1005" s="70">
        <v>1513791</v>
      </c>
      <c r="K1005" s="488" t="s">
        <v>1939</v>
      </c>
      <c r="L1005" s="488" t="s">
        <v>692</v>
      </c>
      <c r="M1005" s="488" t="s">
        <v>419</v>
      </c>
      <c r="N1005" s="70">
        <v>6417</v>
      </c>
      <c r="P1005" s="496" t="s">
        <v>1940</v>
      </c>
    </row>
    <row r="1006" spans="1:16" s="70" customFormat="1">
      <c r="A1006" s="70">
        <v>22001179</v>
      </c>
      <c r="B1006" s="488" t="s">
        <v>144</v>
      </c>
      <c r="C1006" s="488" t="s">
        <v>145</v>
      </c>
      <c r="D1006" s="489">
        <v>210000</v>
      </c>
      <c r="E1006" s="488" t="s">
        <v>1491</v>
      </c>
      <c r="F1006" s="490">
        <v>44796</v>
      </c>
      <c r="G1006" s="488" t="s">
        <v>328</v>
      </c>
      <c r="H1006" s="488" t="s">
        <v>329</v>
      </c>
      <c r="I1006" s="488" t="s">
        <v>10</v>
      </c>
      <c r="J1006" s="70">
        <v>167249</v>
      </c>
      <c r="K1006" s="488" t="s">
        <v>1941</v>
      </c>
      <c r="L1006" s="488" t="s">
        <v>1942</v>
      </c>
      <c r="M1006" s="488" t="s">
        <v>430</v>
      </c>
      <c r="N1006" s="70">
        <v>6417</v>
      </c>
      <c r="P1006" s="496" t="s">
        <v>1943</v>
      </c>
    </row>
    <row r="1007" spans="1:16" s="70" customFormat="1">
      <c r="A1007" s="70">
        <v>22001199</v>
      </c>
      <c r="B1007" s="488" t="s">
        <v>144</v>
      </c>
      <c r="C1007" s="488" t="s">
        <v>145</v>
      </c>
      <c r="D1007" s="489">
        <v>600</v>
      </c>
      <c r="E1007" s="488" t="s">
        <v>1491</v>
      </c>
      <c r="F1007" s="490">
        <v>44796</v>
      </c>
      <c r="G1007" s="488" t="s">
        <v>328</v>
      </c>
      <c r="H1007" s="488" t="s">
        <v>329</v>
      </c>
      <c r="I1007" s="488" t="s">
        <v>10</v>
      </c>
      <c r="J1007" s="70">
        <v>1303452</v>
      </c>
      <c r="K1007" s="488" t="s">
        <v>1944</v>
      </c>
      <c r="L1007" s="488" t="s">
        <v>1945</v>
      </c>
      <c r="M1007" s="488" t="s">
        <v>419</v>
      </c>
      <c r="N1007" s="70">
        <v>6417</v>
      </c>
      <c r="P1007" s="496" t="s">
        <v>1946</v>
      </c>
    </row>
    <row r="1008" spans="1:16" s="70" customFormat="1">
      <c r="A1008" s="70">
        <v>22001201</v>
      </c>
      <c r="B1008" s="488" t="s">
        <v>144</v>
      </c>
      <c r="C1008" s="488" t="s">
        <v>145</v>
      </c>
      <c r="D1008" s="489">
        <v>2100</v>
      </c>
      <c r="E1008" s="488" t="s">
        <v>1491</v>
      </c>
      <c r="F1008" s="490">
        <v>44796</v>
      </c>
      <c r="G1008" s="488" t="s">
        <v>328</v>
      </c>
      <c r="H1008" s="488" t="s">
        <v>329</v>
      </c>
      <c r="I1008" s="488" t="s">
        <v>10</v>
      </c>
      <c r="J1008" s="70">
        <v>1502927</v>
      </c>
      <c r="K1008" s="488" t="s">
        <v>1947</v>
      </c>
      <c r="L1008" s="488" t="s">
        <v>1948</v>
      </c>
      <c r="M1008" s="488" t="s">
        <v>419</v>
      </c>
      <c r="N1008" s="70">
        <v>6417</v>
      </c>
      <c r="P1008" s="496" t="s">
        <v>1949</v>
      </c>
    </row>
    <row r="1009" spans="1:16" s="70" customFormat="1">
      <c r="A1009" s="70">
        <v>22001215</v>
      </c>
      <c r="B1009" s="488" t="s">
        <v>144</v>
      </c>
      <c r="C1009" s="488" t="s">
        <v>1950</v>
      </c>
      <c r="D1009" s="489">
        <v>16256.62</v>
      </c>
      <c r="E1009" s="488" t="s">
        <v>1491</v>
      </c>
      <c r="F1009" s="490">
        <v>44796</v>
      </c>
      <c r="G1009" s="488" t="s">
        <v>328</v>
      </c>
      <c r="H1009" s="488" t="s">
        <v>1951</v>
      </c>
      <c r="I1009" s="488" t="s">
        <v>10</v>
      </c>
      <c r="J1009" s="70">
        <v>12</v>
      </c>
      <c r="K1009" s="488" t="s">
        <v>1952</v>
      </c>
      <c r="L1009" s="488" t="s">
        <v>1953</v>
      </c>
      <c r="M1009" s="488" t="s">
        <v>1954</v>
      </c>
      <c r="N1009" s="70">
        <v>9237</v>
      </c>
      <c r="P1009" s="496" t="s">
        <v>1955</v>
      </c>
    </row>
    <row r="1010" spans="1:16" s="70" customFormat="1">
      <c r="A1010" s="70">
        <v>22001223</v>
      </c>
      <c r="B1010" s="488" t="s">
        <v>144</v>
      </c>
      <c r="C1010" s="488" t="s">
        <v>145</v>
      </c>
      <c r="D1010" s="489">
        <v>2700</v>
      </c>
      <c r="E1010" s="488" t="s">
        <v>1491</v>
      </c>
      <c r="F1010" s="490">
        <v>44796</v>
      </c>
      <c r="G1010" s="488" t="s">
        <v>328</v>
      </c>
      <c r="H1010" s="488" t="s">
        <v>329</v>
      </c>
      <c r="I1010" s="488" t="s">
        <v>10</v>
      </c>
      <c r="J1010" s="70">
        <v>1502688</v>
      </c>
      <c r="K1010" s="488" t="s">
        <v>1956</v>
      </c>
      <c r="L1010" s="488" t="s">
        <v>692</v>
      </c>
      <c r="M1010" s="488" t="s">
        <v>419</v>
      </c>
      <c r="N1010" s="70">
        <v>6417</v>
      </c>
      <c r="P1010" s="496" t="s">
        <v>1957</v>
      </c>
    </row>
    <row r="1011" spans="1:16" s="70" customFormat="1">
      <c r="A1011" s="70">
        <v>22001224</v>
      </c>
      <c r="B1011" s="488" t="s">
        <v>144</v>
      </c>
      <c r="C1011" s="488" t="s">
        <v>145</v>
      </c>
      <c r="D1011" s="489">
        <v>900</v>
      </c>
      <c r="E1011" s="488" t="s">
        <v>1491</v>
      </c>
      <c r="F1011" s="490">
        <v>44796</v>
      </c>
      <c r="G1011" s="488" t="s">
        <v>328</v>
      </c>
      <c r="H1011" s="488" t="s">
        <v>329</v>
      </c>
      <c r="I1011" s="488" t="s">
        <v>10</v>
      </c>
      <c r="J1011" s="70">
        <v>1502688</v>
      </c>
      <c r="K1011" s="488" t="s">
        <v>1956</v>
      </c>
      <c r="L1011" s="488" t="s">
        <v>692</v>
      </c>
      <c r="M1011" s="488" t="s">
        <v>419</v>
      </c>
      <c r="N1011" s="70">
        <v>6417</v>
      </c>
      <c r="P1011" s="496" t="s">
        <v>1958</v>
      </c>
    </row>
    <row r="1012" spans="1:16" s="70" customFormat="1">
      <c r="A1012" s="70">
        <v>22001236</v>
      </c>
      <c r="B1012" s="488" t="s">
        <v>144</v>
      </c>
      <c r="C1012" s="488" t="s">
        <v>145</v>
      </c>
      <c r="D1012" s="489">
        <v>1989.92</v>
      </c>
      <c r="E1012" s="488" t="s">
        <v>1491</v>
      </c>
      <c r="F1012" s="490">
        <v>44796</v>
      </c>
      <c r="G1012" s="488" t="s">
        <v>328</v>
      </c>
      <c r="H1012" s="488" t="s">
        <v>329</v>
      </c>
      <c r="I1012" s="488" t="s">
        <v>10</v>
      </c>
      <c r="J1012" s="70">
        <v>108769</v>
      </c>
      <c r="K1012" s="488" t="s">
        <v>1926</v>
      </c>
      <c r="L1012" s="488" t="s">
        <v>592</v>
      </c>
      <c r="M1012" s="488" t="s">
        <v>456</v>
      </c>
      <c r="N1012" s="70">
        <v>6417</v>
      </c>
      <c r="P1012" s="496" t="s">
        <v>1959</v>
      </c>
    </row>
    <row r="1013" spans="1:16" s="70" customFormat="1">
      <c r="A1013" s="70">
        <v>22001237</v>
      </c>
      <c r="B1013" s="488" t="s">
        <v>144</v>
      </c>
      <c r="C1013" s="488" t="s">
        <v>145</v>
      </c>
      <c r="D1013" s="489">
        <v>2984.88</v>
      </c>
      <c r="E1013" s="488" t="s">
        <v>1491</v>
      </c>
      <c r="F1013" s="490">
        <v>44796</v>
      </c>
      <c r="G1013" s="488" t="s">
        <v>328</v>
      </c>
      <c r="H1013" s="488" t="s">
        <v>329</v>
      </c>
      <c r="I1013" s="488" t="s">
        <v>10</v>
      </c>
      <c r="J1013" s="70">
        <v>108769</v>
      </c>
      <c r="K1013" s="488" t="s">
        <v>1926</v>
      </c>
      <c r="L1013" s="488" t="s">
        <v>592</v>
      </c>
      <c r="M1013" s="488" t="s">
        <v>456</v>
      </c>
      <c r="N1013" s="70">
        <v>6417</v>
      </c>
      <c r="P1013" s="496" t="s">
        <v>1960</v>
      </c>
    </row>
    <row r="1014" spans="1:16" s="70" customFormat="1">
      <c r="A1014" s="70">
        <v>22001238</v>
      </c>
      <c r="B1014" s="488" t="s">
        <v>144</v>
      </c>
      <c r="C1014" s="488" t="s">
        <v>145</v>
      </c>
      <c r="D1014" s="489">
        <v>760.02</v>
      </c>
      <c r="E1014" s="488" t="s">
        <v>1491</v>
      </c>
      <c r="F1014" s="490">
        <v>44796</v>
      </c>
      <c r="G1014" s="488" t="s">
        <v>328</v>
      </c>
      <c r="H1014" s="488" t="s">
        <v>329</v>
      </c>
      <c r="I1014" s="488" t="s">
        <v>10</v>
      </c>
      <c r="J1014" s="70">
        <v>108769</v>
      </c>
      <c r="K1014" s="488" t="s">
        <v>1926</v>
      </c>
      <c r="L1014" s="488" t="s">
        <v>592</v>
      </c>
      <c r="M1014" s="488" t="s">
        <v>456</v>
      </c>
      <c r="N1014" s="70">
        <v>6417</v>
      </c>
      <c r="P1014" s="496" t="s">
        <v>1961</v>
      </c>
    </row>
    <row r="1015" spans="1:16" s="70" customFormat="1">
      <c r="A1015" s="70">
        <v>22001239</v>
      </c>
      <c r="B1015" s="488" t="s">
        <v>144</v>
      </c>
      <c r="C1015" s="488" t="s">
        <v>145</v>
      </c>
      <c r="D1015" s="489">
        <v>1226.7</v>
      </c>
      <c r="E1015" s="488" t="s">
        <v>1491</v>
      </c>
      <c r="F1015" s="490">
        <v>44796</v>
      </c>
      <c r="G1015" s="488" t="s">
        <v>328</v>
      </c>
      <c r="H1015" s="488" t="s">
        <v>329</v>
      </c>
      <c r="I1015" s="488" t="s">
        <v>10</v>
      </c>
      <c r="J1015" s="70">
        <v>108769</v>
      </c>
      <c r="K1015" s="488" t="s">
        <v>1926</v>
      </c>
      <c r="L1015" s="488" t="s">
        <v>592</v>
      </c>
      <c r="M1015" s="488" t="s">
        <v>456</v>
      </c>
      <c r="N1015" s="70">
        <v>6417</v>
      </c>
      <c r="P1015" s="496" t="s">
        <v>1962</v>
      </c>
    </row>
    <row r="1016" spans="1:16" s="70" customFormat="1">
      <c r="A1016" s="70">
        <v>22001240</v>
      </c>
      <c r="B1016" s="488" t="s">
        <v>144</v>
      </c>
      <c r="C1016" s="488" t="s">
        <v>145</v>
      </c>
      <c r="D1016" s="489">
        <v>900</v>
      </c>
      <c r="E1016" s="488" t="s">
        <v>1491</v>
      </c>
      <c r="F1016" s="490">
        <v>44796</v>
      </c>
      <c r="G1016" s="488" t="s">
        <v>328</v>
      </c>
      <c r="H1016" s="488" t="s">
        <v>329</v>
      </c>
      <c r="I1016" s="488" t="s">
        <v>10</v>
      </c>
      <c r="J1016" s="70">
        <v>1524367</v>
      </c>
      <c r="K1016" s="488" t="s">
        <v>1963</v>
      </c>
      <c r="L1016" s="488" t="s">
        <v>692</v>
      </c>
      <c r="M1016" s="488" t="s">
        <v>419</v>
      </c>
      <c r="N1016" s="70">
        <v>6417</v>
      </c>
      <c r="P1016" s="496" t="s">
        <v>1964</v>
      </c>
    </row>
    <row r="1017" spans="1:16" s="70" customFormat="1">
      <c r="A1017" s="70">
        <v>22001241</v>
      </c>
      <c r="B1017" s="488" t="s">
        <v>144</v>
      </c>
      <c r="C1017" s="488" t="s">
        <v>145</v>
      </c>
      <c r="D1017" s="489">
        <v>900</v>
      </c>
      <c r="E1017" s="488" t="s">
        <v>1491</v>
      </c>
      <c r="F1017" s="490">
        <v>44796</v>
      </c>
      <c r="G1017" s="488" t="s">
        <v>328</v>
      </c>
      <c r="H1017" s="488" t="s">
        <v>329</v>
      </c>
      <c r="I1017" s="488" t="s">
        <v>10</v>
      </c>
      <c r="J1017" s="70">
        <v>1524367</v>
      </c>
      <c r="K1017" s="488" t="s">
        <v>1963</v>
      </c>
      <c r="L1017" s="488" t="s">
        <v>692</v>
      </c>
      <c r="M1017" s="488" t="s">
        <v>419</v>
      </c>
      <c r="N1017" s="70">
        <v>6417</v>
      </c>
      <c r="P1017" s="496" t="s">
        <v>1965</v>
      </c>
    </row>
    <row r="1018" spans="1:16" s="70" customFormat="1">
      <c r="A1018" s="70">
        <v>22001242</v>
      </c>
      <c r="B1018" s="488" t="s">
        <v>144</v>
      </c>
      <c r="C1018" s="488" t="s">
        <v>145</v>
      </c>
      <c r="D1018" s="489">
        <v>900</v>
      </c>
      <c r="E1018" s="488" t="s">
        <v>1491</v>
      </c>
      <c r="F1018" s="490">
        <v>44796</v>
      </c>
      <c r="G1018" s="488" t="s">
        <v>328</v>
      </c>
      <c r="H1018" s="488" t="s">
        <v>329</v>
      </c>
      <c r="I1018" s="488" t="s">
        <v>10</v>
      </c>
      <c r="J1018" s="70">
        <v>1450726</v>
      </c>
      <c r="K1018" s="488" t="s">
        <v>965</v>
      </c>
      <c r="L1018" s="488" t="s">
        <v>692</v>
      </c>
      <c r="M1018" s="488" t="s">
        <v>419</v>
      </c>
      <c r="N1018" s="70">
        <v>6417</v>
      </c>
      <c r="P1018" s="496" t="s">
        <v>1966</v>
      </c>
    </row>
    <row r="1019" spans="1:16" s="70" customFormat="1">
      <c r="A1019" s="70">
        <v>22001243</v>
      </c>
      <c r="B1019" s="488" t="s">
        <v>144</v>
      </c>
      <c r="C1019" s="488" t="s">
        <v>145</v>
      </c>
      <c r="D1019" s="489">
        <v>600</v>
      </c>
      <c r="E1019" s="488" t="s">
        <v>1491</v>
      </c>
      <c r="F1019" s="490">
        <v>44796</v>
      </c>
      <c r="G1019" s="488" t="s">
        <v>328</v>
      </c>
      <c r="H1019" s="488" t="s">
        <v>329</v>
      </c>
      <c r="I1019" s="488" t="s">
        <v>10</v>
      </c>
      <c r="J1019" s="70">
        <v>1468368</v>
      </c>
      <c r="K1019" s="488" t="s">
        <v>1411</v>
      </c>
      <c r="L1019" s="488" t="s">
        <v>1409</v>
      </c>
      <c r="M1019" s="488" t="s">
        <v>419</v>
      </c>
      <c r="N1019" s="70">
        <v>6417</v>
      </c>
      <c r="P1019" s="496" t="s">
        <v>1967</v>
      </c>
    </row>
    <row r="1020" spans="1:16" s="70" customFormat="1">
      <c r="A1020" s="70">
        <v>22001244</v>
      </c>
      <c r="B1020" s="488" t="s">
        <v>144</v>
      </c>
      <c r="C1020" s="488" t="s">
        <v>145</v>
      </c>
      <c r="D1020" s="489">
        <v>900</v>
      </c>
      <c r="E1020" s="488" t="s">
        <v>1491</v>
      </c>
      <c r="F1020" s="490">
        <v>44796</v>
      </c>
      <c r="G1020" s="488" t="s">
        <v>328</v>
      </c>
      <c r="H1020" s="488" t="s">
        <v>329</v>
      </c>
      <c r="I1020" s="488" t="s">
        <v>10</v>
      </c>
      <c r="J1020" s="70">
        <v>1516154</v>
      </c>
      <c r="K1020" s="488" t="s">
        <v>1968</v>
      </c>
      <c r="L1020" s="488" t="s">
        <v>1072</v>
      </c>
      <c r="M1020" s="488" t="s">
        <v>419</v>
      </c>
      <c r="N1020" s="70">
        <v>6417</v>
      </c>
      <c r="P1020" s="496" t="s">
        <v>1969</v>
      </c>
    </row>
    <row r="1021" spans="1:16" s="70" customFormat="1">
      <c r="A1021" s="70">
        <v>22001245</v>
      </c>
      <c r="B1021" s="488" t="s">
        <v>144</v>
      </c>
      <c r="C1021" s="488" t="s">
        <v>145</v>
      </c>
      <c r="D1021" s="489">
        <v>900</v>
      </c>
      <c r="E1021" s="488" t="s">
        <v>1491</v>
      </c>
      <c r="F1021" s="490">
        <v>44796</v>
      </c>
      <c r="G1021" s="488" t="s">
        <v>328</v>
      </c>
      <c r="H1021" s="488" t="s">
        <v>329</v>
      </c>
      <c r="I1021" s="488" t="s">
        <v>10</v>
      </c>
      <c r="J1021" s="70">
        <v>1516154</v>
      </c>
      <c r="K1021" s="488" t="s">
        <v>1968</v>
      </c>
      <c r="L1021" s="488" t="s">
        <v>1072</v>
      </c>
      <c r="M1021" s="488" t="s">
        <v>419</v>
      </c>
      <c r="N1021" s="70">
        <v>6417</v>
      </c>
      <c r="P1021" s="496" t="s">
        <v>1970</v>
      </c>
    </row>
    <row r="1022" spans="1:16" s="70" customFormat="1">
      <c r="A1022" s="70">
        <v>22001248</v>
      </c>
      <c r="B1022" s="488" t="s">
        <v>144</v>
      </c>
      <c r="C1022" s="488" t="s">
        <v>145</v>
      </c>
      <c r="D1022" s="489">
        <v>3600</v>
      </c>
      <c r="E1022" s="488" t="s">
        <v>1491</v>
      </c>
      <c r="F1022" s="490">
        <v>44796</v>
      </c>
      <c r="G1022" s="488" t="s">
        <v>328</v>
      </c>
      <c r="H1022" s="488" t="s">
        <v>329</v>
      </c>
      <c r="I1022" s="488" t="s">
        <v>10</v>
      </c>
      <c r="J1022" s="70">
        <v>1427215</v>
      </c>
      <c r="K1022" s="488" t="s">
        <v>1971</v>
      </c>
      <c r="L1022" s="488" t="s">
        <v>1072</v>
      </c>
      <c r="M1022" s="488" t="s">
        <v>419</v>
      </c>
      <c r="N1022" s="70">
        <v>6417</v>
      </c>
      <c r="P1022" s="496" t="s">
        <v>1972</v>
      </c>
    </row>
    <row r="1023" spans="1:16" s="70" customFormat="1">
      <c r="A1023" s="70">
        <v>22001249</v>
      </c>
      <c r="B1023" s="488" t="s">
        <v>144</v>
      </c>
      <c r="C1023" s="488" t="s">
        <v>145</v>
      </c>
      <c r="D1023" s="489">
        <v>156157.68</v>
      </c>
      <c r="E1023" s="488" t="s">
        <v>1491</v>
      </c>
      <c r="F1023" s="490">
        <v>44796</v>
      </c>
      <c r="G1023" s="488" t="s">
        <v>328</v>
      </c>
      <c r="H1023" s="488" t="s">
        <v>329</v>
      </c>
      <c r="I1023" s="488" t="s">
        <v>10</v>
      </c>
      <c r="J1023" s="70">
        <v>1449681</v>
      </c>
      <c r="K1023" s="488" t="s">
        <v>1973</v>
      </c>
      <c r="L1023" s="488" t="s">
        <v>1974</v>
      </c>
      <c r="M1023" s="488" t="s">
        <v>355</v>
      </c>
      <c r="N1023" s="70">
        <v>6417</v>
      </c>
      <c r="O1023" s="498" t="s">
        <v>2318</v>
      </c>
      <c r="P1023" s="499" t="s">
        <v>1975</v>
      </c>
    </row>
    <row r="1024" spans="1:16" s="70" customFormat="1">
      <c r="A1024" s="70">
        <v>22001252</v>
      </c>
      <c r="B1024" s="488" t="s">
        <v>144</v>
      </c>
      <c r="C1024" s="488" t="s">
        <v>145</v>
      </c>
      <c r="D1024" s="489">
        <v>10800</v>
      </c>
      <c r="E1024" s="488" t="s">
        <v>1491</v>
      </c>
      <c r="F1024" s="490">
        <v>44796</v>
      </c>
      <c r="G1024" s="488" t="s">
        <v>328</v>
      </c>
      <c r="H1024" s="488" t="s">
        <v>329</v>
      </c>
      <c r="I1024" s="488" t="s">
        <v>10</v>
      </c>
      <c r="J1024" s="70">
        <v>1427215</v>
      </c>
      <c r="K1024" s="488" t="s">
        <v>1976</v>
      </c>
      <c r="L1024" s="488" t="s">
        <v>1072</v>
      </c>
      <c r="M1024" s="488" t="s">
        <v>419</v>
      </c>
      <c r="N1024" s="70">
        <v>6417</v>
      </c>
      <c r="P1024" s="496" t="s">
        <v>1977</v>
      </c>
    </row>
    <row r="1025" spans="1:16" s="70" customFormat="1">
      <c r="A1025" s="70">
        <v>22001255</v>
      </c>
      <c r="B1025" s="488" t="s">
        <v>144</v>
      </c>
      <c r="C1025" s="488" t="s">
        <v>145</v>
      </c>
      <c r="D1025" s="489">
        <v>900</v>
      </c>
      <c r="E1025" s="488" t="s">
        <v>1491</v>
      </c>
      <c r="F1025" s="490">
        <v>44796</v>
      </c>
      <c r="G1025" s="488" t="s">
        <v>328</v>
      </c>
      <c r="H1025" s="488" t="s">
        <v>329</v>
      </c>
      <c r="I1025" s="488" t="s">
        <v>10</v>
      </c>
      <c r="J1025" s="70">
        <v>1521985</v>
      </c>
      <c r="K1025" s="488" t="s">
        <v>1978</v>
      </c>
      <c r="L1025" s="488" t="s">
        <v>692</v>
      </c>
      <c r="M1025" s="488" t="s">
        <v>419</v>
      </c>
      <c r="N1025" s="70">
        <v>6417</v>
      </c>
      <c r="P1025" s="496" t="s">
        <v>1979</v>
      </c>
    </row>
    <row r="1026" spans="1:16" s="70" customFormat="1">
      <c r="A1026" s="70">
        <v>22001257</v>
      </c>
      <c r="B1026" s="488" t="s">
        <v>144</v>
      </c>
      <c r="C1026" s="488" t="s">
        <v>145</v>
      </c>
      <c r="D1026" s="489">
        <v>600</v>
      </c>
      <c r="E1026" s="488" t="s">
        <v>1491</v>
      </c>
      <c r="F1026" s="490">
        <v>44796</v>
      </c>
      <c r="G1026" s="488" t="s">
        <v>328</v>
      </c>
      <c r="H1026" s="488" t="s">
        <v>329</v>
      </c>
      <c r="I1026" s="488" t="s">
        <v>10</v>
      </c>
      <c r="J1026" s="70">
        <v>1439741</v>
      </c>
      <c r="K1026" s="488" t="s">
        <v>930</v>
      </c>
      <c r="L1026" s="488" t="s">
        <v>692</v>
      </c>
      <c r="M1026" s="488" t="s">
        <v>419</v>
      </c>
      <c r="N1026" s="70">
        <v>6417</v>
      </c>
      <c r="P1026" s="496" t="s">
        <v>1980</v>
      </c>
    </row>
    <row r="1027" spans="1:16" s="70" customFormat="1">
      <c r="A1027" s="70">
        <v>22001258</v>
      </c>
      <c r="B1027" s="488" t="s">
        <v>144</v>
      </c>
      <c r="C1027" s="488" t="s">
        <v>145</v>
      </c>
      <c r="D1027" s="489">
        <v>300</v>
      </c>
      <c r="E1027" s="488" t="s">
        <v>1491</v>
      </c>
      <c r="F1027" s="490">
        <v>44796</v>
      </c>
      <c r="G1027" s="488" t="s">
        <v>328</v>
      </c>
      <c r="H1027" s="488" t="s">
        <v>329</v>
      </c>
      <c r="I1027" s="488" t="s">
        <v>10</v>
      </c>
      <c r="J1027" s="70">
        <v>1423553</v>
      </c>
      <c r="K1027" s="488" t="s">
        <v>959</v>
      </c>
      <c r="L1027" s="488" t="s">
        <v>692</v>
      </c>
      <c r="M1027" s="488" t="s">
        <v>419</v>
      </c>
      <c r="N1027" s="70">
        <v>6417</v>
      </c>
      <c r="P1027" s="496" t="s">
        <v>1981</v>
      </c>
    </row>
    <row r="1028" spans="1:16" s="70" customFormat="1">
      <c r="A1028" s="70">
        <v>22001259</v>
      </c>
      <c r="B1028" s="488" t="s">
        <v>144</v>
      </c>
      <c r="C1028" s="488" t="s">
        <v>145</v>
      </c>
      <c r="D1028" s="489">
        <v>1200</v>
      </c>
      <c r="E1028" s="488" t="s">
        <v>1491</v>
      </c>
      <c r="F1028" s="490">
        <v>44796</v>
      </c>
      <c r="G1028" s="488" t="s">
        <v>328</v>
      </c>
      <c r="H1028" s="488" t="s">
        <v>329</v>
      </c>
      <c r="I1028" s="488" t="s">
        <v>10</v>
      </c>
      <c r="J1028" s="70">
        <v>257603</v>
      </c>
      <c r="K1028" s="488" t="s">
        <v>921</v>
      </c>
      <c r="L1028" s="488" t="s">
        <v>692</v>
      </c>
      <c r="M1028" s="488" t="s">
        <v>419</v>
      </c>
      <c r="N1028" s="70">
        <v>6417</v>
      </c>
      <c r="P1028" s="496" t="s">
        <v>1982</v>
      </c>
    </row>
    <row r="1029" spans="1:16" s="70" customFormat="1">
      <c r="A1029" s="70">
        <v>22001295</v>
      </c>
      <c r="B1029" s="488" t="s">
        <v>144</v>
      </c>
      <c r="C1029" s="488" t="s">
        <v>145</v>
      </c>
      <c r="D1029" s="489">
        <v>2534486.2200000002</v>
      </c>
      <c r="E1029" s="488" t="s">
        <v>1491</v>
      </c>
      <c r="F1029" s="490">
        <v>44796</v>
      </c>
      <c r="G1029" s="488" t="s">
        <v>328</v>
      </c>
      <c r="H1029" s="488" t="s">
        <v>329</v>
      </c>
      <c r="I1029" s="488" t="s">
        <v>10</v>
      </c>
      <c r="J1029" s="70">
        <v>113346</v>
      </c>
      <c r="K1029" s="488" t="s">
        <v>350</v>
      </c>
      <c r="L1029" s="488" t="s">
        <v>351</v>
      </c>
      <c r="M1029" s="488" t="s">
        <v>1494</v>
      </c>
      <c r="N1029" s="70">
        <v>6417</v>
      </c>
      <c r="P1029" s="496" t="s">
        <v>1983</v>
      </c>
    </row>
    <row r="1030" spans="1:16" s="70" customFormat="1">
      <c r="A1030" s="70">
        <v>22001181</v>
      </c>
      <c r="B1030" s="488" t="s">
        <v>144</v>
      </c>
      <c r="C1030" s="488" t="s">
        <v>145</v>
      </c>
      <c r="D1030" s="489">
        <v>900</v>
      </c>
      <c r="E1030" s="488" t="s">
        <v>1491</v>
      </c>
      <c r="F1030" s="490">
        <v>44797</v>
      </c>
      <c r="G1030" s="488" t="s">
        <v>328</v>
      </c>
      <c r="H1030" s="488" t="s">
        <v>329</v>
      </c>
      <c r="I1030" s="488" t="s">
        <v>10</v>
      </c>
      <c r="J1030" s="70">
        <v>1525058</v>
      </c>
      <c r="K1030" s="488" t="s">
        <v>1984</v>
      </c>
      <c r="L1030" s="488" t="s">
        <v>692</v>
      </c>
      <c r="M1030" s="488" t="s">
        <v>419</v>
      </c>
      <c r="N1030" s="70">
        <v>6417</v>
      </c>
      <c r="P1030" s="496" t="s">
        <v>1985</v>
      </c>
    </row>
    <row r="1031" spans="1:16" s="70" customFormat="1">
      <c r="A1031" s="70">
        <v>22001261</v>
      </c>
      <c r="B1031" s="488" t="s">
        <v>144</v>
      </c>
      <c r="C1031" s="488" t="s">
        <v>145</v>
      </c>
      <c r="D1031" s="489">
        <v>600</v>
      </c>
      <c r="E1031" s="488" t="s">
        <v>1491</v>
      </c>
      <c r="F1031" s="490">
        <v>44797</v>
      </c>
      <c r="G1031" s="488" t="s">
        <v>328</v>
      </c>
      <c r="H1031" s="488" t="s">
        <v>329</v>
      </c>
      <c r="I1031" s="488" t="s">
        <v>10</v>
      </c>
      <c r="J1031" s="70">
        <v>1427229</v>
      </c>
      <c r="K1031" s="488" t="s">
        <v>1986</v>
      </c>
      <c r="L1031" s="488" t="s">
        <v>1072</v>
      </c>
      <c r="M1031" s="488" t="s">
        <v>419</v>
      </c>
      <c r="N1031" s="70">
        <v>6417</v>
      </c>
      <c r="P1031" s="496" t="s">
        <v>1987</v>
      </c>
    </row>
    <row r="1032" spans="1:16" s="70" customFormat="1">
      <c r="A1032" s="70">
        <v>22001262</v>
      </c>
      <c r="B1032" s="488" t="s">
        <v>144</v>
      </c>
      <c r="C1032" s="488" t="s">
        <v>145</v>
      </c>
      <c r="D1032" s="489">
        <v>900</v>
      </c>
      <c r="E1032" s="488" t="s">
        <v>1491</v>
      </c>
      <c r="F1032" s="490">
        <v>44797</v>
      </c>
      <c r="G1032" s="488" t="s">
        <v>328</v>
      </c>
      <c r="H1032" s="488" t="s">
        <v>329</v>
      </c>
      <c r="I1032" s="488" t="s">
        <v>10</v>
      </c>
      <c r="J1032" s="70">
        <v>1515098</v>
      </c>
      <c r="K1032" s="488" t="s">
        <v>1988</v>
      </c>
      <c r="L1032" s="488" t="s">
        <v>1989</v>
      </c>
      <c r="M1032" s="488" t="s">
        <v>419</v>
      </c>
      <c r="N1032" s="70">
        <v>6417</v>
      </c>
      <c r="P1032" s="496" t="s">
        <v>1990</v>
      </c>
    </row>
    <row r="1033" spans="1:16" s="70" customFormat="1">
      <c r="A1033" s="70">
        <v>22001263</v>
      </c>
      <c r="B1033" s="488" t="s">
        <v>144</v>
      </c>
      <c r="C1033" s="488" t="s">
        <v>145</v>
      </c>
      <c r="D1033" s="489">
        <v>900</v>
      </c>
      <c r="E1033" s="488" t="s">
        <v>1491</v>
      </c>
      <c r="F1033" s="490">
        <v>44797</v>
      </c>
      <c r="G1033" s="488" t="s">
        <v>328</v>
      </c>
      <c r="H1033" s="488" t="s">
        <v>329</v>
      </c>
      <c r="I1033" s="488" t="s">
        <v>10</v>
      </c>
      <c r="J1033" s="70">
        <v>1515098</v>
      </c>
      <c r="K1033" s="488" t="s">
        <v>1988</v>
      </c>
      <c r="L1033" s="488" t="s">
        <v>1989</v>
      </c>
      <c r="M1033" s="488" t="s">
        <v>419</v>
      </c>
      <c r="N1033" s="70">
        <v>6417</v>
      </c>
      <c r="P1033" s="496" t="s">
        <v>1991</v>
      </c>
    </row>
    <row r="1034" spans="1:16" s="70" customFormat="1">
      <c r="A1034" s="70">
        <v>22001264</v>
      </c>
      <c r="B1034" s="488" t="s">
        <v>144</v>
      </c>
      <c r="C1034" s="488" t="s">
        <v>145</v>
      </c>
      <c r="D1034" s="489">
        <v>900</v>
      </c>
      <c r="E1034" s="488" t="s">
        <v>1491</v>
      </c>
      <c r="F1034" s="490">
        <v>44797</v>
      </c>
      <c r="G1034" s="488" t="s">
        <v>328</v>
      </c>
      <c r="H1034" s="488" t="s">
        <v>329</v>
      </c>
      <c r="I1034" s="488" t="s">
        <v>10</v>
      </c>
      <c r="J1034" s="70">
        <v>1527390</v>
      </c>
      <c r="K1034" s="488" t="s">
        <v>1992</v>
      </c>
      <c r="L1034" s="488" t="s">
        <v>1072</v>
      </c>
      <c r="M1034" s="488" t="s">
        <v>419</v>
      </c>
      <c r="N1034" s="70">
        <v>6417</v>
      </c>
      <c r="P1034" s="496" t="s">
        <v>1993</v>
      </c>
    </row>
    <row r="1035" spans="1:16" s="70" customFormat="1">
      <c r="A1035" s="70">
        <v>22001266</v>
      </c>
      <c r="B1035" s="488" t="s">
        <v>144</v>
      </c>
      <c r="C1035" s="488" t="s">
        <v>145</v>
      </c>
      <c r="D1035" s="489">
        <v>120000</v>
      </c>
      <c r="E1035" s="488" t="s">
        <v>1491</v>
      </c>
      <c r="F1035" s="490">
        <v>44797</v>
      </c>
      <c r="G1035" s="488" t="s">
        <v>328</v>
      </c>
      <c r="H1035" s="488" t="s">
        <v>329</v>
      </c>
      <c r="I1035" s="488" t="s">
        <v>10</v>
      </c>
      <c r="J1035" s="70">
        <v>134922</v>
      </c>
      <c r="K1035" s="488" t="s">
        <v>1994</v>
      </c>
      <c r="L1035" s="488" t="s">
        <v>1995</v>
      </c>
      <c r="M1035" s="488" t="s">
        <v>355</v>
      </c>
      <c r="N1035" s="70">
        <v>6417</v>
      </c>
      <c r="O1035" s="498" t="s">
        <v>2317</v>
      </c>
      <c r="P1035" s="499" t="s">
        <v>1996</v>
      </c>
    </row>
    <row r="1036" spans="1:16" s="70" customFormat="1">
      <c r="A1036" s="70">
        <v>22001267</v>
      </c>
      <c r="B1036" s="488" t="s">
        <v>144</v>
      </c>
      <c r="C1036" s="488" t="s">
        <v>145</v>
      </c>
      <c r="D1036" s="489">
        <v>3600</v>
      </c>
      <c r="E1036" s="488" t="s">
        <v>1491</v>
      </c>
      <c r="F1036" s="490">
        <v>44797</v>
      </c>
      <c r="G1036" s="488" t="s">
        <v>328</v>
      </c>
      <c r="H1036" s="488" t="s">
        <v>329</v>
      </c>
      <c r="I1036" s="488" t="s">
        <v>10</v>
      </c>
      <c r="J1036" s="70">
        <v>1527390</v>
      </c>
      <c r="K1036" s="488" t="s">
        <v>1997</v>
      </c>
      <c r="L1036" s="488" t="s">
        <v>1072</v>
      </c>
      <c r="M1036" s="488" t="s">
        <v>419</v>
      </c>
      <c r="N1036" s="70">
        <v>6417</v>
      </c>
      <c r="P1036" s="496" t="s">
        <v>1998</v>
      </c>
    </row>
    <row r="1037" spans="1:16" s="70" customFormat="1">
      <c r="A1037" s="70">
        <v>22001268</v>
      </c>
      <c r="B1037" s="488" t="s">
        <v>144</v>
      </c>
      <c r="C1037" s="488" t="s">
        <v>145</v>
      </c>
      <c r="D1037" s="489">
        <v>5400</v>
      </c>
      <c r="E1037" s="488" t="s">
        <v>1491</v>
      </c>
      <c r="F1037" s="490">
        <v>44797</v>
      </c>
      <c r="G1037" s="488" t="s">
        <v>328</v>
      </c>
      <c r="H1037" s="488" t="s">
        <v>329</v>
      </c>
      <c r="I1037" s="488" t="s">
        <v>10</v>
      </c>
      <c r="J1037" s="70">
        <v>106615</v>
      </c>
      <c r="K1037" s="488" t="s">
        <v>1999</v>
      </c>
      <c r="L1037" s="488" t="s">
        <v>2000</v>
      </c>
      <c r="M1037" s="488" t="s">
        <v>419</v>
      </c>
      <c r="N1037" s="70">
        <v>6417</v>
      </c>
      <c r="P1037" s="496" t="s">
        <v>2001</v>
      </c>
    </row>
    <row r="1038" spans="1:16" s="70" customFormat="1">
      <c r="A1038" s="70">
        <v>22001269</v>
      </c>
      <c r="B1038" s="488" t="s">
        <v>144</v>
      </c>
      <c r="C1038" s="488" t="s">
        <v>145</v>
      </c>
      <c r="D1038" s="489">
        <v>900</v>
      </c>
      <c r="E1038" s="488" t="s">
        <v>1491</v>
      </c>
      <c r="F1038" s="490">
        <v>44797</v>
      </c>
      <c r="G1038" s="488" t="s">
        <v>328</v>
      </c>
      <c r="H1038" s="488" t="s">
        <v>329</v>
      </c>
      <c r="I1038" s="488" t="s">
        <v>10</v>
      </c>
      <c r="J1038" s="70">
        <v>1422978</v>
      </c>
      <c r="K1038" s="488" t="s">
        <v>2002</v>
      </c>
      <c r="L1038" s="488" t="s">
        <v>2003</v>
      </c>
      <c r="M1038" s="488" t="s">
        <v>419</v>
      </c>
      <c r="N1038" s="70">
        <v>6417</v>
      </c>
      <c r="P1038" s="496" t="s">
        <v>2004</v>
      </c>
    </row>
    <row r="1039" spans="1:16" s="70" customFormat="1">
      <c r="A1039" s="70">
        <v>22001270</v>
      </c>
      <c r="B1039" s="488" t="s">
        <v>144</v>
      </c>
      <c r="C1039" s="488" t="s">
        <v>145</v>
      </c>
      <c r="D1039" s="489">
        <v>900</v>
      </c>
      <c r="E1039" s="488" t="s">
        <v>1491</v>
      </c>
      <c r="F1039" s="490">
        <v>44797</v>
      </c>
      <c r="G1039" s="488" t="s">
        <v>328</v>
      </c>
      <c r="H1039" s="488" t="s">
        <v>329</v>
      </c>
      <c r="I1039" s="488" t="s">
        <v>10</v>
      </c>
      <c r="J1039" s="70">
        <v>1515021</v>
      </c>
      <c r="K1039" s="488" t="s">
        <v>2005</v>
      </c>
      <c r="L1039" s="488" t="s">
        <v>2006</v>
      </c>
      <c r="M1039" s="488" t="s">
        <v>419</v>
      </c>
      <c r="N1039" s="70">
        <v>6417</v>
      </c>
      <c r="P1039" s="496" t="s">
        <v>2007</v>
      </c>
    </row>
    <row r="1040" spans="1:16" s="70" customFormat="1">
      <c r="A1040" s="70">
        <v>22001271</v>
      </c>
      <c r="B1040" s="488" t="s">
        <v>144</v>
      </c>
      <c r="C1040" s="488" t="s">
        <v>145</v>
      </c>
      <c r="D1040" s="489">
        <v>900</v>
      </c>
      <c r="E1040" s="488" t="s">
        <v>1491</v>
      </c>
      <c r="F1040" s="490">
        <v>44797</v>
      </c>
      <c r="G1040" s="488" t="s">
        <v>328</v>
      </c>
      <c r="H1040" s="488" t="s">
        <v>329</v>
      </c>
      <c r="I1040" s="488" t="s">
        <v>10</v>
      </c>
      <c r="J1040" s="70">
        <v>1515021</v>
      </c>
      <c r="K1040" s="488" t="s">
        <v>2005</v>
      </c>
      <c r="L1040" s="488" t="s">
        <v>2006</v>
      </c>
      <c r="M1040" s="488" t="s">
        <v>419</v>
      </c>
      <c r="N1040" s="70">
        <v>6417</v>
      </c>
      <c r="P1040" s="496" t="s">
        <v>2008</v>
      </c>
    </row>
    <row r="1041" spans="1:16" s="70" customFormat="1">
      <c r="A1041" s="70">
        <v>22001272</v>
      </c>
      <c r="B1041" s="488" t="s">
        <v>144</v>
      </c>
      <c r="C1041" s="488" t="s">
        <v>145</v>
      </c>
      <c r="D1041" s="489">
        <v>900</v>
      </c>
      <c r="E1041" s="488" t="s">
        <v>1491</v>
      </c>
      <c r="F1041" s="490">
        <v>44797</v>
      </c>
      <c r="G1041" s="488" t="s">
        <v>328</v>
      </c>
      <c r="H1041" s="488" t="s">
        <v>329</v>
      </c>
      <c r="I1041" s="488" t="s">
        <v>10</v>
      </c>
      <c r="J1041" s="70">
        <v>1425603</v>
      </c>
      <c r="K1041" s="488" t="s">
        <v>2009</v>
      </c>
      <c r="L1041" s="488" t="s">
        <v>2010</v>
      </c>
      <c r="M1041" s="488" t="s">
        <v>419</v>
      </c>
      <c r="N1041" s="70">
        <v>6417</v>
      </c>
      <c r="P1041" s="496" t="s">
        <v>2011</v>
      </c>
    </row>
    <row r="1042" spans="1:16" s="70" customFormat="1">
      <c r="A1042" s="70">
        <v>22001273</v>
      </c>
      <c r="B1042" s="488" t="s">
        <v>144</v>
      </c>
      <c r="C1042" s="488" t="s">
        <v>145</v>
      </c>
      <c r="D1042" s="489">
        <v>4053.44</v>
      </c>
      <c r="E1042" s="488" t="s">
        <v>1491</v>
      </c>
      <c r="F1042" s="490">
        <v>44797</v>
      </c>
      <c r="G1042" s="488" t="s">
        <v>328</v>
      </c>
      <c r="H1042" s="488" t="s">
        <v>329</v>
      </c>
      <c r="I1042" s="488" t="s">
        <v>10</v>
      </c>
      <c r="J1042" s="70">
        <v>108769</v>
      </c>
      <c r="K1042" s="488" t="s">
        <v>1926</v>
      </c>
      <c r="L1042" s="488" t="s">
        <v>592</v>
      </c>
      <c r="M1042" s="488" t="s">
        <v>456</v>
      </c>
      <c r="N1042" s="70">
        <v>6417</v>
      </c>
      <c r="P1042" s="496" t="s">
        <v>2012</v>
      </c>
    </row>
    <row r="1043" spans="1:16" s="70" customFormat="1">
      <c r="A1043" s="70">
        <v>22001274</v>
      </c>
      <c r="B1043" s="488" t="s">
        <v>144</v>
      </c>
      <c r="C1043" s="488" t="s">
        <v>145</v>
      </c>
      <c r="D1043" s="489">
        <v>4560.12</v>
      </c>
      <c r="E1043" s="488" t="s">
        <v>1491</v>
      </c>
      <c r="F1043" s="490">
        <v>44797</v>
      </c>
      <c r="G1043" s="488" t="s">
        <v>328</v>
      </c>
      <c r="H1043" s="488" t="s">
        <v>329</v>
      </c>
      <c r="I1043" s="488" t="s">
        <v>10</v>
      </c>
      <c r="J1043" s="70">
        <v>108769</v>
      </c>
      <c r="K1043" s="488" t="s">
        <v>1926</v>
      </c>
      <c r="L1043" s="488" t="s">
        <v>592</v>
      </c>
      <c r="M1043" s="488" t="s">
        <v>456</v>
      </c>
      <c r="N1043" s="70">
        <v>6417</v>
      </c>
      <c r="P1043" s="496" t="s">
        <v>2013</v>
      </c>
    </row>
    <row r="1044" spans="1:16" s="70" customFormat="1">
      <c r="A1044" s="70">
        <v>22001275</v>
      </c>
      <c r="B1044" s="488" t="s">
        <v>144</v>
      </c>
      <c r="C1044" s="488" t="s">
        <v>145</v>
      </c>
      <c r="D1044" s="489">
        <v>4500</v>
      </c>
      <c r="E1044" s="488" t="s">
        <v>1491</v>
      </c>
      <c r="F1044" s="490">
        <v>44797</v>
      </c>
      <c r="G1044" s="488" t="s">
        <v>328</v>
      </c>
      <c r="H1044" s="488" t="s">
        <v>329</v>
      </c>
      <c r="I1044" s="488" t="s">
        <v>10</v>
      </c>
      <c r="J1044" s="70">
        <v>1512820</v>
      </c>
      <c r="K1044" s="488" t="s">
        <v>2014</v>
      </c>
      <c r="L1044" s="488" t="s">
        <v>2015</v>
      </c>
      <c r="M1044" s="488" t="s">
        <v>419</v>
      </c>
      <c r="N1044" s="70">
        <v>6417</v>
      </c>
      <c r="P1044" s="496" t="s">
        <v>2016</v>
      </c>
    </row>
    <row r="1045" spans="1:16" s="70" customFormat="1">
      <c r="A1045" s="70">
        <v>22001276</v>
      </c>
      <c r="B1045" s="488" t="s">
        <v>144</v>
      </c>
      <c r="C1045" s="488" t="s">
        <v>145</v>
      </c>
      <c r="D1045" s="489">
        <v>4053.44</v>
      </c>
      <c r="E1045" s="488" t="s">
        <v>1491</v>
      </c>
      <c r="F1045" s="490">
        <v>44797</v>
      </c>
      <c r="G1045" s="488" t="s">
        <v>328</v>
      </c>
      <c r="H1045" s="488" t="s">
        <v>329</v>
      </c>
      <c r="I1045" s="488" t="s">
        <v>10</v>
      </c>
      <c r="J1045" s="70">
        <v>108769</v>
      </c>
      <c r="K1045" s="488" t="s">
        <v>1926</v>
      </c>
      <c r="L1045" s="488" t="s">
        <v>592</v>
      </c>
      <c r="M1045" s="488" t="s">
        <v>456</v>
      </c>
      <c r="N1045" s="70">
        <v>6417</v>
      </c>
      <c r="P1045" s="496" t="s">
        <v>2017</v>
      </c>
    </row>
    <row r="1046" spans="1:16" s="70" customFormat="1">
      <c r="A1046" s="70">
        <v>22001277</v>
      </c>
      <c r="B1046" s="488" t="s">
        <v>144</v>
      </c>
      <c r="C1046" s="488" t="s">
        <v>145</v>
      </c>
      <c r="D1046" s="489">
        <v>4053.44</v>
      </c>
      <c r="E1046" s="488" t="s">
        <v>1491</v>
      </c>
      <c r="F1046" s="490">
        <v>44797</v>
      </c>
      <c r="G1046" s="488" t="s">
        <v>328</v>
      </c>
      <c r="H1046" s="488" t="s">
        <v>329</v>
      </c>
      <c r="I1046" s="488" t="s">
        <v>10</v>
      </c>
      <c r="J1046" s="70">
        <v>108769</v>
      </c>
      <c r="K1046" s="488" t="s">
        <v>591</v>
      </c>
      <c r="L1046" s="488" t="s">
        <v>592</v>
      </c>
      <c r="M1046" s="488" t="s">
        <v>456</v>
      </c>
      <c r="N1046" s="70">
        <v>6417</v>
      </c>
      <c r="P1046" s="496" t="s">
        <v>2018</v>
      </c>
    </row>
    <row r="1047" spans="1:16" s="70" customFormat="1">
      <c r="A1047" s="70">
        <v>22001278</v>
      </c>
      <c r="B1047" s="488" t="s">
        <v>144</v>
      </c>
      <c r="C1047" s="488" t="s">
        <v>145</v>
      </c>
      <c r="D1047" s="489">
        <v>900</v>
      </c>
      <c r="E1047" s="488" t="s">
        <v>1491</v>
      </c>
      <c r="F1047" s="490">
        <v>44797</v>
      </c>
      <c r="G1047" s="488" t="s">
        <v>328</v>
      </c>
      <c r="H1047" s="488" t="s">
        <v>329</v>
      </c>
      <c r="I1047" s="488" t="s">
        <v>10</v>
      </c>
      <c r="J1047" s="70">
        <v>1528097</v>
      </c>
      <c r="K1047" s="488" t="s">
        <v>2019</v>
      </c>
      <c r="L1047" s="488" t="s">
        <v>2020</v>
      </c>
      <c r="M1047" s="488" t="s">
        <v>419</v>
      </c>
      <c r="N1047" s="70">
        <v>6417</v>
      </c>
      <c r="P1047" s="496" t="s">
        <v>2021</v>
      </c>
    </row>
    <row r="1048" spans="1:16" s="70" customFormat="1">
      <c r="A1048" s="70">
        <v>22001279</v>
      </c>
      <c r="B1048" s="488" t="s">
        <v>144</v>
      </c>
      <c r="C1048" s="488" t="s">
        <v>145</v>
      </c>
      <c r="D1048" s="489">
        <v>4053.44</v>
      </c>
      <c r="E1048" s="488" t="s">
        <v>1491</v>
      </c>
      <c r="F1048" s="490">
        <v>44797</v>
      </c>
      <c r="G1048" s="488" t="s">
        <v>328</v>
      </c>
      <c r="H1048" s="488" t="s">
        <v>329</v>
      </c>
      <c r="I1048" s="488" t="s">
        <v>10</v>
      </c>
      <c r="J1048" s="70">
        <v>108769</v>
      </c>
      <c r="K1048" s="488" t="s">
        <v>591</v>
      </c>
      <c r="L1048" s="488" t="s">
        <v>592</v>
      </c>
      <c r="M1048" s="488" t="s">
        <v>456</v>
      </c>
      <c r="N1048" s="70">
        <v>6417</v>
      </c>
      <c r="P1048" s="496" t="s">
        <v>2022</v>
      </c>
    </row>
    <row r="1049" spans="1:16" s="70" customFormat="1">
      <c r="A1049" s="70">
        <v>22001280</v>
      </c>
      <c r="B1049" s="488" t="s">
        <v>144</v>
      </c>
      <c r="C1049" s="488" t="s">
        <v>145</v>
      </c>
      <c r="D1049" s="489">
        <v>1013.36</v>
      </c>
      <c r="E1049" s="488" t="s">
        <v>1491</v>
      </c>
      <c r="F1049" s="490">
        <v>44797</v>
      </c>
      <c r="G1049" s="488" t="s">
        <v>328</v>
      </c>
      <c r="H1049" s="488" t="s">
        <v>329</v>
      </c>
      <c r="I1049" s="488" t="s">
        <v>10</v>
      </c>
      <c r="J1049" s="70">
        <v>108769</v>
      </c>
      <c r="K1049" s="488" t="s">
        <v>1926</v>
      </c>
      <c r="L1049" s="488" t="s">
        <v>592</v>
      </c>
      <c r="M1049" s="488" t="s">
        <v>456</v>
      </c>
      <c r="N1049" s="70">
        <v>6417</v>
      </c>
      <c r="P1049" s="496" t="s">
        <v>2023</v>
      </c>
    </row>
    <row r="1050" spans="1:16" s="70" customFormat="1">
      <c r="A1050" s="70">
        <v>22001281</v>
      </c>
      <c r="B1050" s="488" t="s">
        <v>144</v>
      </c>
      <c r="C1050" s="488" t="s">
        <v>145</v>
      </c>
      <c r="D1050" s="489">
        <v>1013.36</v>
      </c>
      <c r="E1050" s="488" t="s">
        <v>1491</v>
      </c>
      <c r="F1050" s="490">
        <v>44797</v>
      </c>
      <c r="G1050" s="488" t="s">
        <v>328</v>
      </c>
      <c r="H1050" s="488" t="s">
        <v>329</v>
      </c>
      <c r="I1050" s="488" t="s">
        <v>10</v>
      </c>
      <c r="J1050" s="70">
        <v>108769</v>
      </c>
      <c r="K1050" s="488" t="s">
        <v>1926</v>
      </c>
      <c r="L1050" s="488" t="s">
        <v>592</v>
      </c>
      <c r="M1050" s="488" t="s">
        <v>456</v>
      </c>
      <c r="N1050" s="70">
        <v>6417</v>
      </c>
      <c r="P1050" s="496" t="s">
        <v>2024</v>
      </c>
    </row>
    <row r="1051" spans="1:16" s="70" customFormat="1">
      <c r="A1051" s="70">
        <v>22001282</v>
      </c>
      <c r="B1051" s="488" t="s">
        <v>144</v>
      </c>
      <c r="C1051" s="488" t="s">
        <v>145</v>
      </c>
      <c r="D1051" s="489">
        <v>1013.36</v>
      </c>
      <c r="E1051" s="488" t="s">
        <v>1491</v>
      </c>
      <c r="F1051" s="490">
        <v>44797</v>
      </c>
      <c r="G1051" s="488" t="s">
        <v>328</v>
      </c>
      <c r="H1051" s="488" t="s">
        <v>329</v>
      </c>
      <c r="I1051" s="488" t="s">
        <v>10</v>
      </c>
      <c r="J1051" s="70">
        <v>108769</v>
      </c>
      <c r="K1051" s="488" t="s">
        <v>1926</v>
      </c>
      <c r="L1051" s="488" t="s">
        <v>592</v>
      </c>
      <c r="M1051" s="488" t="s">
        <v>456</v>
      </c>
      <c r="N1051" s="70">
        <v>6417</v>
      </c>
      <c r="P1051" s="496" t="s">
        <v>2025</v>
      </c>
    </row>
    <row r="1052" spans="1:16" s="70" customFormat="1">
      <c r="A1052" s="70">
        <v>22001283</v>
      </c>
      <c r="B1052" s="488" t="s">
        <v>144</v>
      </c>
      <c r="C1052" s="488" t="s">
        <v>145</v>
      </c>
      <c r="D1052" s="489">
        <v>900</v>
      </c>
      <c r="E1052" s="488" t="s">
        <v>1491</v>
      </c>
      <c r="F1052" s="490">
        <v>44797</v>
      </c>
      <c r="G1052" s="488" t="s">
        <v>328</v>
      </c>
      <c r="H1052" s="488" t="s">
        <v>329</v>
      </c>
      <c r="I1052" s="488" t="s">
        <v>10</v>
      </c>
      <c r="J1052" s="70">
        <v>1426005</v>
      </c>
      <c r="K1052" s="488" t="s">
        <v>919</v>
      </c>
      <c r="L1052" s="488" t="s">
        <v>692</v>
      </c>
      <c r="M1052" s="488" t="s">
        <v>419</v>
      </c>
      <c r="N1052" s="70">
        <v>6417</v>
      </c>
      <c r="P1052" s="496" t="s">
        <v>2026</v>
      </c>
    </row>
    <row r="1053" spans="1:16" s="70" customFormat="1">
      <c r="A1053" s="70">
        <v>22001284</v>
      </c>
      <c r="B1053" s="488" t="s">
        <v>144</v>
      </c>
      <c r="C1053" s="488" t="s">
        <v>145</v>
      </c>
      <c r="D1053" s="489">
        <v>600</v>
      </c>
      <c r="E1053" s="488" t="s">
        <v>1491</v>
      </c>
      <c r="F1053" s="490">
        <v>44797</v>
      </c>
      <c r="G1053" s="488" t="s">
        <v>328</v>
      </c>
      <c r="H1053" s="488" t="s">
        <v>329</v>
      </c>
      <c r="I1053" s="488" t="s">
        <v>10</v>
      </c>
      <c r="J1053" s="70">
        <v>1514988</v>
      </c>
      <c r="K1053" s="488" t="s">
        <v>2027</v>
      </c>
      <c r="L1053" s="488" t="s">
        <v>692</v>
      </c>
      <c r="M1053" s="488" t="s">
        <v>419</v>
      </c>
      <c r="N1053" s="70">
        <v>6417</v>
      </c>
      <c r="P1053" s="496" t="s">
        <v>2028</v>
      </c>
    </row>
    <row r="1054" spans="1:16" s="70" customFormat="1">
      <c r="A1054" s="70">
        <v>22001285</v>
      </c>
      <c r="B1054" s="488" t="s">
        <v>144</v>
      </c>
      <c r="C1054" s="488" t="s">
        <v>145</v>
      </c>
      <c r="D1054" s="489">
        <v>600</v>
      </c>
      <c r="E1054" s="488" t="s">
        <v>1491</v>
      </c>
      <c r="F1054" s="490">
        <v>44797</v>
      </c>
      <c r="G1054" s="488" t="s">
        <v>328</v>
      </c>
      <c r="H1054" s="488" t="s">
        <v>329</v>
      </c>
      <c r="I1054" s="488" t="s">
        <v>10</v>
      </c>
      <c r="J1054" s="70">
        <v>1433739</v>
      </c>
      <c r="K1054" s="488" t="s">
        <v>926</v>
      </c>
      <c r="L1054" s="488" t="s">
        <v>692</v>
      </c>
      <c r="M1054" s="488" t="s">
        <v>419</v>
      </c>
      <c r="N1054" s="70">
        <v>6417</v>
      </c>
      <c r="P1054" s="496" t="s">
        <v>2029</v>
      </c>
    </row>
    <row r="1055" spans="1:16" s="70" customFormat="1">
      <c r="A1055" s="70">
        <v>22001286</v>
      </c>
      <c r="B1055" s="488" t="s">
        <v>144</v>
      </c>
      <c r="C1055" s="488" t="s">
        <v>145</v>
      </c>
      <c r="D1055" s="489">
        <v>300</v>
      </c>
      <c r="E1055" s="488" t="s">
        <v>1491</v>
      </c>
      <c r="F1055" s="490">
        <v>44797</v>
      </c>
      <c r="G1055" s="488" t="s">
        <v>328</v>
      </c>
      <c r="H1055" s="488" t="s">
        <v>329</v>
      </c>
      <c r="I1055" s="488" t="s">
        <v>10</v>
      </c>
      <c r="J1055" s="70">
        <v>1422622</v>
      </c>
      <c r="K1055" s="488" t="s">
        <v>946</v>
      </c>
      <c r="L1055" s="488" t="s">
        <v>692</v>
      </c>
      <c r="M1055" s="488" t="s">
        <v>419</v>
      </c>
      <c r="N1055" s="70">
        <v>6417</v>
      </c>
      <c r="P1055" s="496" t="s">
        <v>2030</v>
      </c>
    </row>
    <row r="1056" spans="1:16" s="70" customFormat="1">
      <c r="A1056" s="70">
        <v>22001288</v>
      </c>
      <c r="B1056" s="488" t="s">
        <v>144</v>
      </c>
      <c r="C1056" s="488" t="s">
        <v>145</v>
      </c>
      <c r="D1056" s="489">
        <v>1800</v>
      </c>
      <c r="E1056" s="488" t="s">
        <v>1491</v>
      </c>
      <c r="F1056" s="490">
        <v>44798</v>
      </c>
      <c r="G1056" s="488" t="s">
        <v>328</v>
      </c>
      <c r="H1056" s="488" t="s">
        <v>329</v>
      </c>
      <c r="I1056" s="488" t="s">
        <v>10</v>
      </c>
      <c r="J1056" s="70">
        <v>1427247</v>
      </c>
      <c r="K1056" s="488" t="s">
        <v>2031</v>
      </c>
      <c r="L1056" s="488" t="s">
        <v>2032</v>
      </c>
      <c r="M1056" s="488" t="s">
        <v>419</v>
      </c>
      <c r="N1056" s="70">
        <v>6417</v>
      </c>
      <c r="P1056" s="496" t="s">
        <v>2033</v>
      </c>
    </row>
    <row r="1057" spans="1:16" s="70" customFormat="1">
      <c r="A1057" s="70">
        <v>22001289</v>
      </c>
      <c r="B1057" s="488" t="s">
        <v>144</v>
      </c>
      <c r="C1057" s="488" t="s">
        <v>145</v>
      </c>
      <c r="D1057" s="489">
        <v>300</v>
      </c>
      <c r="E1057" s="488" t="s">
        <v>1491</v>
      </c>
      <c r="F1057" s="490">
        <v>44798</v>
      </c>
      <c r="G1057" s="488" t="s">
        <v>328</v>
      </c>
      <c r="H1057" s="488" t="s">
        <v>329</v>
      </c>
      <c r="I1057" s="488" t="s">
        <v>10</v>
      </c>
      <c r="J1057" s="70">
        <v>1427247</v>
      </c>
      <c r="K1057" s="488" t="s">
        <v>2031</v>
      </c>
      <c r="L1057" s="488" t="s">
        <v>2032</v>
      </c>
      <c r="M1057" s="488" t="s">
        <v>419</v>
      </c>
      <c r="N1057" s="70">
        <v>6417</v>
      </c>
      <c r="P1057" s="496" t="s">
        <v>2034</v>
      </c>
    </row>
    <row r="1058" spans="1:16" s="70" customFormat="1">
      <c r="A1058" s="70">
        <v>22001290</v>
      </c>
      <c r="B1058" s="488" t="s">
        <v>144</v>
      </c>
      <c r="C1058" s="488" t="s">
        <v>145</v>
      </c>
      <c r="D1058" s="489">
        <v>2700</v>
      </c>
      <c r="E1058" s="488" t="s">
        <v>1491</v>
      </c>
      <c r="F1058" s="490">
        <v>44798</v>
      </c>
      <c r="G1058" s="488" t="s">
        <v>328</v>
      </c>
      <c r="H1058" s="488" t="s">
        <v>329</v>
      </c>
      <c r="I1058" s="488" t="s">
        <v>10</v>
      </c>
      <c r="J1058" s="70">
        <v>1427247</v>
      </c>
      <c r="K1058" s="488" t="s">
        <v>2035</v>
      </c>
      <c r="L1058" s="488" t="s">
        <v>2032</v>
      </c>
      <c r="M1058" s="488" t="s">
        <v>419</v>
      </c>
      <c r="N1058" s="70">
        <v>6417</v>
      </c>
      <c r="P1058" s="496" t="s">
        <v>2036</v>
      </c>
    </row>
    <row r="1059" spans="1:16" s="70" customFormat="1">
      <c r="A1059" s="70">
        <v>22001293</v>
      </c>
      <c r="B1059" s="488" t="s">
        <v>144</v>
      </c>
      <c r="C1059" s="488" t="s">
        <v>145</v>
      </c>
      <c r="D1059" s="489">
        <v>900</v>
      </c>
      <c r="E1059" s="488" t="s">
        <v>1491</v>
      </c>
      <c r="F1059" s="490">
        <v>44798</v>
      </c>
      <c r="G1059" s="488" t="s">
        <v>328</v>
      </c>
      <c r="H1059" s="488" t="s">
        <v>329</v>
      </c>
      <c r="I1059" s="488" t="s">
        <v>10</v>
      </c>
      <c r="J1059" s="70">
        <v>1524345</v>
      </c>
      <c r="K1059" s="488" t="s">
        <v>2037</v>
      </c>
      <c r="L1059" s="488" t="s">
        <v>2038</v>
      </c>
      <c r="M1059" s="488" t="s">
        <v>419</v>
      </c>
      <c r="N1059" s="70">
        <v>6417</v>
      </c>
      <c r="P1059" s="496" t="s">
        <v>2039</v>
      </c>
    </row>
    <row r="1060" spans="1:16" s="70" customFormat="1">
      <c r="A1060" s="70">
        <v>22001294</v>
      </c>
      <c r="B1060" s="488" t="s">
        <v>144</v>
      </c>
      <c r="C1060" s="488" t="s">
        <v>145</v>
      </c>
      <c r="D1060" s="489">
        <v>1500</v>
      </c>
      <c r="E1060" s="488" t="s">
        <v>1491</v>
      </c>
      <c r="F1060" s="490">
        <v>44798</v>
      </c>
      <c r="G1060" s="488" t="s">
        <v>328</v>
      </c>
      <c r="H1060" s="488" t="s">
        <v>329</v>
      </c>
      <c r="I1060" s="488" t="s">
        <v>10</v>
      </c>
      <c r="J1060" s="70">
        <v>1522053</v>
      </c>
      <c r="K1060" s="488" t="s">
        <v>2040</v>
      </c>
      <c r="L1060" s="488" t="s">
        <v>2041</v>
      </c>
      <c r="M1060" s="488" t="s">
        <v>419</v>
      </c>
      <c r="N1060" s="70">
        <v>6417</v>
      </c>
      <c r="P1060" s="496" t="s">
        <v>2042</v>
      </c>
    </row>
    <row r="1061" spans="1:16" s="70" customFormat="1">
      <c r="A1061" s="70">
        <v>22001296</v>
      </c>
      <c r="B1061" s="488" t="s">
        <v>144</v>
      </c>
      <c r="C1061" s="488" t="s">
        <v>145</v>
      </c>
      <c r="D1061" s="489">
        <v>900</v>
      </c>
      <c r="E1061" s="488" t="s">
        <v>1491</v>
      </c>
      <c r="F1061" s="490">
        <v>44798</v>
      </c>
      <c r="G1061" s="488" t="s">
        <v>328</v>
      </c>
      <c r="H1061" s="488" t="s">
        <v>329</v>
      </c>
      <c r="I1061" s="488" t="s">
        <v>10</v>
      </c>
      <c r="J1061" s="70">
        <v>1509006</v>
      </c>
      <c r="K1061" s="488" t="s">
        <v>2043</v>
      </c>
      <c r="L1061" s="488" t="s">
        <v>2044</v>
      </c>
      <c r="M1061" s="488" t="s">
        <v>419</v>
      </c>
      <c r="N1061" s="70">
        <v>6417</v>
      </c>
      <c r="P1061" s="496" t="s">
        <v>2045</v>
      </c>
    </row>
    <row r="1062" spans="1:16" s="70" customFormat="1">
      <c r="A1062" s="70">
        <v>22001297</v>
      </c>
      <c r="B1062" s="488" t="s">
        <v>144</v>
      </c>
      <c r="C1062" s="488" t="s">
        <v>145</v>
      </c>
      <c r="D1062" s="489">
        <v>900</v>
      </c>
      <c r="E1062" s="488" t="s">
        <v>1491</v>
      </c>
      <c r="F1062" s="490">
        <v>44798</v>
      </c>
      <c r="G1062" s="488" t="s">
        <v>328</v>
      </c>
      <c r="H1062" s="488" t="s">
        <v>329</v>
      </c>
      <c r="I1062" s="488" t="s">
        <v>10</v>
      </c>
      <c r="J1062" s="70">
        <v>1509006</v>
      </c>
      <c r="K1062" s="488" t="s">
        <v>2043</v>
      </c>
      <c r="L1062" s="488" t="s">
        <v>2044</v>
      </c>
      <c r="M1062" s="488" t="s">
        <v>419</v>
      </c>
      <c r="N1062" s="70">
        <v>6417</v>
      </c>
      <c r="P1062" s="496" t="s">
        <v>2046</v>
      </c>
    </row>
    <row r="1063" spans="1:16" s="70" customFormat="1">
      <c r="A1063" s="70">
        <v>22001298</v>
      </c>
      <c r="B1063" s="488" t="s">
        <v>144</v>
      </c>
      <c r="C1063" s="488" t="s">
        <v>145</v>
      </c>
      <c r="D1063" s="489">
        <v>900</v>
      </c>
      <c r="E1063" s="488" t="s">
        <v>1491</v>
      </c>
      <c r="F1063" s="490">
        <v>44798</v>
      </c>
      <c r="G1063" s="488" t="s">
        <v>328</v>
      </c>
      <c r="H1063" s="488" t="s">
        <v>329</v>
      </c>
      <c r="I1063" s="488" t="s">
        <v>10</v>
      </c>
      <c r="J1063" s="70">
        <v>1423775</v>
      </c>
      <c r="K1063" s="488" t="s">
        <v>923</v>
      </c>
      <c r="L1063" s="488" t="s">
        <v>692</v>
      </c>
      <c r="M1063" s="488" t="s">
        <v>419</v>
      </c>
      <c r="N1063" s="70">
        <v>6417</v>
      </c>
      <c r="P1063" s="496" t="s">
        <v>2047</v>
      </c>
    </row>
    <row r="1064" spans="1:16" s="70" customFormat="1">
      <c r="A1064" s="70">
        <v>22001300</v>
      </c>
      <c r="B1064" s="488" t="s">
        <v>144</v>
      </c>
      <c r="C1064" s="488" t="s">
        <v>145</v>
      </c>
      <c r="D1064" s="489">
        <v>600</v>
      </c>
      <c r="E1064" s="488" t="s">
        <v>1491</v>
      </c>
      <c r="F1064" s="490">
        <v>44798</v>
      </c>
      <c r="G1064" s="488" t="s">
        <v>328</v>
      </c>
      <c r="H1064" s="488" t="s">
        <v>329</v>
      </c>
      <c r="I1064" s="488" t="s">
        <v>10</v>
      </c>
      <c r="J1064" s="70">
        <v>1424993</v>
      </c>
      <c r="K1064" s="488" t="s">
        <v>1398</v>
      </c>
      <c r="L1064" s="488" t="s">
        <v>1341</v>
      </c>
      <c r="M1064" s="488" t="s">
        <v>419</v>
      </c>
      <c r="N1064" s="70">
        <v>6417</v>
      </c>
      <c r="P1064" s="496" t="s">
        <v>2048</v>
      </c>
    </row>
    <row r="1065" spans="1:16" s="70" customFormat="1">
      <c r="A1065" s="70">
        <v>22001301</v>
      </c>
      <c r="B1065" s="488" t="s">
        <v>144</v>
      </c>
      <c r="C1065" s="488" t="s">
        <v>145</v>
      </c>
      <c r="D1065" s="489">
        <v>900</v>
      </c>
      <c r="E1065" s="488" t="s">
        <v>1491</v>
      </c>
      <c r="F1065" s="490">
        <v>44798</v>
      </c>
      <c r="G1065" s="488" t="s">
        <v>328</v>
      </c>
      <c r="H1065" s="488" t="s">
        <v>329</v>
      </c>
      <c r="I1065" s="488" t="s">
        <v>10</v>
      </c>
      <c r="J1065" s="70">
        <v>119725</v>
      </c>
      <c r="K1065" s="488" t="s">
        <v>2049</v>
      </c>
      <c r="L1065" s="488" t="s">
        <v>2050</v>
      </c>
      <c r="M1065" s="488" t="s">
        <v>419</v>
      </c>
      <c r="N1065" s="70">
        <v>6417</v>
      </c>
      <c r="P1065" s="496" t="s">
        <v>2051</v>
      </c>
    </row>
    <row r="1066" spans="1:16" s="70" customFormat="1">
      <c r="A1066" s="70">
        <v>22001304</v>
      </c>
      <c r="B1066" s="488" t="s">
        <v>144</v>
      </c>
      <c r="C1066" s="488" t="s">
        <v>145</v>
      </c>
      <c r="D1066" s="489">
        <v>900</v>
      </c>
      <c r="E1066" s="488" t="s">
        <v>1491</v>
      </c>
      <c r="F1066" s="490">
        <v>44799</v>
      </c>
      <c r="G1066" s="488" t="s">
        <v>328</v>
      </c>
      <c r="H1066" s="488" t="s">
        <v>329</v>
      </c>
      <c r="I1066" s="488" t="s">
        <v>10</v>
      </c>
      <c r="J1066" s="70">
        <v>1528147</v>
      </c>
      <c r="K1066" s="488" t="s">
        <v>2052</v>
      </c>
      <c r="L1066" s="488" t="s">
        <v>2053</v>
      </c>
      <c r="M1066" s="488" t="s">
        <v>419</v>
      </c>
      <c r="N1066" s="70">
        <v>6417</v>
      </c>
      <c r="P1066" s="496" t="s">
        <v>2054</v>
      </c>
    </row>
    <row r="1067" spans="1:16" s="70" customFormat="1">
      <c r="A1067" s="70">
        <v>22001305</v>
      </c>
      <c r="B1067" s="488" t="s">
        <v>144</v>
      </c>
      <c r="C1067" s="488" t="s">
        <v>145</v>
      </c>
      <c r="D1067" s="489">
        <v>943.04</v>
      </c>
      <c r="E1067" s="488" t="s">
        <v>1491</v>
      </c>
      <c r="F1067" s="490">
        <v>44799</v>
      </c>
      <c r="G1067" s="488" t="s">
        <v>328</v>
      </c>
      <c r="H1067" s="488" t="s">
        <v>329</v>
      </c>
      <c r="I1067" s="488" t="s">
        <v>10</v>
      </c>
      <c r="J1067" s="70">
        <v>108769</v>
      </c>
      <c r="K1067" s="488" t="s">
        <v>595</v>
      </c>
      <c r="L1067" s="488" t="s">
        <v>592</v>
      </c>
      <c r="M1067" s="488" t="s">
        <v>456</v>
      </c>
      <c r="N1067" s="70">
        <v>6417</v>
      </c>
      <c r="P1067" s="496" t="s">
        <v>2055</v>
      </c>
    </row>
    <row r="1068" spans="1:16" s="70" customFormat="1">
      <c r="A1068" s="70">
        <v>22001306</v>
      </c>
      <c r="B1068" s="488" t="s">
        <v>144</v>
      </c>
      <c r="C1068" s="488" t="s">
        <v>145</v>
      </c>
      <c r="D1068" s="489">
        <v>3600</v>
      </c>
      <c r="E1068" s="488" t="s">
        <v>1491</v>
      </c>
      <c r="F1068" s="490">
        <v>44799</v>
      </c>
      <c r="G1068" s="488" t="s">
        <v>328</v>
      </c>
      <c r="H1068" s="488" t="s">
        <v>329</v>
      </c>
      <c r="I1068" s="488" t="s">
        <v>10</v>
      </c>
      <c r="J1068" s="70">
        <v>1528023</v>
      </c>
      <c r="K1068" s="488" t="s">
        <v>2056</v>
      </c>
      <c r="L1068" s="488" t="s">
        <v>2057</v>
      </c>
      <c r="M1068" s="488" t="s">
        <v>419</v>
      </c>
      <c r="N1068" s="70">
        <v>6417</v>
      </c>
      <c r="P1068" s="496" t="s">
        <v>2058</v>
      </c>
    </row>
    <row r="1069" spans="1:16" s="70" customFormat="1">
      <c r="A1069" s="70">
        <v>22001307</v>
      </c>
      <c r="B1069" s="488" t="s">
        <v>144</v>
      </c>
      <c r="C1069" s="488" t="s">
        <v>145</v>
      </c>
      <c r="D1069" s="489">
        <v>943.04</v>
      </c>
      <c r="E1069" s="488" t="s">
        <v>1491</v>
      </c>
      <c r="F1069" s="490">
        <v>44799</v>
      </c>
      <c r="G1069" s="488" t="s">
        <v>328</v>
      </c>
      <c r="H1069" s="488" t="s">
        <v>329</v>
      </c>
      <c r="I1069" s="488" t="s">
        <v>10</v>
      </c>
      <c r="J1069" s="70">
        <v>108769</v>
      </c>
      <c r="K1069" s="488" t="s">
        <v>1906</v>
      </c>
      <c r="L1069" s="488" t="s">
        <v>592</v>
      </c>
      <c r="M1069" s="488" t="s">
        <v>456</v>
      </c>
      <c r="N1069" s="70">
        <v>6417</v>
      </c>
      <c r="P1069" s="496" t="s">
        <v>2059</v>
      </c>
    </row>
    <row r="1070" spans="1:16" s="70" customFormat="1">
      <c r="A1070" s="70">
        <v>22001308</v>
      </c>
      <c r="B1070" s="488" t="s">
        <v>144</v>
      </c>
      <c r="C1070" s="488" t="s">
        <v>145</v>
      </c>
      <c r="D1070" s="489">
        <v>900</v>
      </c>
      <c r="E1070" s="488" t="s">
        <v>1491</v>
      </c>
      <c r="F1070" s="490">
        <v>44799</v>
      </c>
      <c r="G1070" s="488" t="s">
        <v>328</v>
      </c>
      <c r="H1070" s="488" t="s">
        <v>329</v>
      </c>
      <c r="I1070" s="488" t="s">
        <v>10</v>
      </c>
      <c r="J1070" s="70">
        <v>1511883</v>
      </c>
      <c r="K1070" s="488" t="s">
        <v>2060</v>
      </c>
      <c r="L1070" s="488" t="s">
        <v>2061</v>
      </c>
      <c r="M1070" s="488" t="s">
        <v>419</v>
      </c>
      <c r="N1070" s="70">
        <v>6417</v>
      </c>
      <c r="P1070" s="496" t="s">
        <v>2062</v>
      </c>
    </row>
    <row r="1071" spans="1:16" s="70" customFormat="1">
      <c r="A1071" s="70">
        <v>22001309</v>
      </c>
      <c r="B1071" s="488" t="s">
        <v>144</v>
      </c>
      <c r="C1071" s="488" t="s">
        <v>145</v>
      </c>
      <c r="D1071" s="489">
        <v>1200</v>
      </c>
      <c r="E1071" s="488" t="s">
        <v>1491</v>
      </c>
      <c r="F1071" s="490">
        <v>44799</v>
      </c>
      <c r="G1071" s="488" t="s">
        <v>328</v>
      </c>
      <c r="H1071" s="488" t="s">
        <v>329</v>
      </c>
      <c r="I1071" s="488" t="s">
        <v>10</v>
      </c>
      <c r="J1071" s="70">
        <v>1511883</v>
      </c>
      <c r="K1071" s="488" t="s">
        <v>2060</v>
      </c>
      <c r="L1071" s="488" t="s">
        <v>2061</v>
      </c>
      <c r="M1071" s="488" t="s">
        <v>419</v>
      </c>
      <c r="N1071" s="70">
        <v>6417</v>
      </c>
      <c r="P1071" s="496" t="s">
        <v>2063</v>
      </c>
    </row>
    <row r="1072" spans="1:16" s="70" customFormat="1">
      <c r="A1072" s="70">
        <v>22001310</v>
      </c>
      <c r="B1072" s="488" t="s">
        <v>144</v>
      </c>
      <c r="C1072" s="488" t="s">
        <v>145</v>
      </c>
      <c r="D1072" s="489">
        <v>471.52</v>
      </c>
      <c r="E1072" s="488" t="s">
        <v>1491</v>
      </c>
      <c r="F1072" s="490">
        <v>44799</v>
      </c>
      <c r="G1072" s="488" t="s">
        <v>328</v>
      </c>
      <c r="H1072" s="488" t="s">
        <v>329</v>
      </c>
      <c r="I1072" s="488" t="s">
        <v>10</v>
      </c>
      <c r="J1072" s="70">
        <v>108769</v>
      </c>
      <c r="K1072" s="488" t="s">
        <v>1906</v>
      </c>
      <c r="L1072" s="488" t="s">
        <v>592</v>
      </c>
      <c r="M1072" s="488" t="s">
        <v>456</v>
      </c>
      <c r="N1072" s="70">
        <v>6417</v>
      </c>
      <c r="P1072" s="496" t="s">
        <v>2064</v>
      </c>
    </row>
    <row r="1073" spans="1:16" s="70" customFormat="1">
      <c r="A1073" s="70">
        <v>22001311</v>
      </c>
      <c r="B1073" s="488" t="s">
        <v>144</v>
      </c>
      <c r="C1073" s="488" t="s">
        <v>145</v>
      </c>
      <c r="D1073" s="489">
        <v>471.52</v>
      </c>
      <c r="E1073" s="488" t="s">
        <v>1491</v>
      </c>
      <c r="F1073" s="490">
        <v>44799</v>
      </c>
      <c r="G1073" s="488" t="s">
        <v>328</v>
      </c>
      <c r="H1073" s="488" t="s">
        <v>329</v>
      </c>
      <c r="I1073" s="488" t="s">
        <v>10</v>
      </c>
      <c r="J1073" s="70">
        <v>108769</v>
      </c>
      <c r="K1073" s="488" t="s">
        <v>1906</v>
      </c>
      <c r="L1073" s="488" t="s">
        <v>592</v>
      </c>
      <c r="M1073" s="488" t="s">
        <v>456</v>
      </c>
      <c r="N1073" s="70">
        <v>6417</v>
      </c>
      <c r="P1073" s="496" t="s">
        <v>2065</v>
      </c>
    </row>
    <row r="1074" spans="1:16" s="70" customFormat="1">
      <c r="A1074" s="70">
        <v>22001312</v>
      </c>
      <c r="B1074" s="488" t="s">
        <v>144</v>
      </c>
      <c r="C1074" s="488" t="s">
        <v>145</v>
      </c>
      <c r="D1074" s="489">
        <v>1800</v>
      </c>
      <c r="E1074" s="488" t="s">
        <v>1491</v>
      </c>
      <c r="F1074" s="490">
        <v>44799</v>
      </c>
      <c r="G1074" s="488" t="s">
        <v>328</v>
      </c>
      <c r="H1074" s="488" t="s">
        <v>329</v>
      </c>
      <c r="I1074" s="488" t="s">
        <v>10</v>
      </c>
      <c r="J1074" s="70">
        <v>1527210</v>
      </c>
      <c r="K1074" s="488" t="s">
        <v>2066</v>
      </c>
      <c r="L1074" s="488" t="s">
        <v>2067</v>
      </c>
      <c r="M1074" s="488" t="s">
        <v>419</v>
      </c>
      <c r="N1074" s="70">
        <v>6417</v>
      </c>
      <c r="P1074" s="496" t="s">
        <v>2068</v>
      </c>
    </row>
    <row r="1075" spans="1:16" s="70" customFormat="1">
      <c r="A1075" s="70">
        <v>22001313</v>
      </c>
      <c r="B1075" s="488" t="s">
        <v>144</v>
      </c>
      <c r="C1075" s="488" t="s">
        <v>145</v>
      </c>
      <c r="D1075" s="489">
        <v>900</v>
      </c>
      <c r="E1075" s="488" t="s">
        <v>1491</v>
      </c>
      <c r="F1075" s="490">
        <v>44799</v>
      </c>
      <c r="G1075" s="488" t="s">
        <v>328</v>
      </c>
      <c r="H1075" s="488" t="s">
        <v>329</v>
      </c>
      <c r="I1075" s="488" t="s">
        <v>10</v>
      </c>
      <c r="J1075" s="70">
        <v>1426005</v>
      </c>
      <c r="K1075" s="488" t="s">
        <v>2069</v>
      </c>
      <c r="L1075" s="488" t="s">
        <v>692</v>
      </c>
      <c r="M1075" s="488" t="s">
        <v>419</v>
      </c>
      <c r="N1075" s="70">
        <v>6417</v>
      </c>
      <c r="P1075" s="496" t="s">
        <v>2070</v>
      </c>
    </row>
    <row r="1076" spans="1:16" s="70" customFormat="1">
      <c r="A1076" s="70">
        <v>22001314</v>
      </c>
      <c r="B1076" s="488" t="s">
        <v>144</v>
      </c>
      <c r="C1076" s="488" t="s">
        <v>145</v>
      </c>
      <c r="D1076" s="489">
        <v>300</v>
      </c>
      <c r="E1076" s="488" t="s">
        <v>1491</v>
      </c>
      <c r="F1076" s="490">
        <v>44799</v>
      </c>
      <c r="G1076" s="488" t="s">
        <v>328</v>
      </c>
      <c r="H1076" s="488" t="s">
        <v>329</v>
      </c>
      <c r="I1076" s="488" t="s">
        <v>10</v>
      </c>
      <c r="J1076" s="70">
        <v>1442284</v>
      </c>
      <c r="K1076" s="488" t="s">
        <v>961</v>
      </c>
      <c r="L1076" s="488" t="s">
        <v>692</v>
      </c>
      <c r="M1076" s="488" t="s">
        <v>419</v>
      </c>
      <c r="N1076" s="70">
        <v>6417</v>
      </c>
      <c r="P1076" s="496" t="s">
        <v>2071</v>
      </c>
    </row>
    <row r="1077" spans="1:16" s="70" customFormat="1">
      <c r="A1077" s="70">
        <v>22001315</v>
      </c>
      <c r="B1077" s="488" t="s">
        <v>144</v>
      </c>
      <c r="C1077" s="488" t="s">
        <v>145</v>
      </c>
      <c r="D1077" s="489">
        <v>3603.2</v>
      </c>
      <c r="E1077" s="488" t="s">
        <v>1491</v>
      </c>
      <c r="F1077" s="490">
        <v>44802</v>
      </c>
      <c r="G1077" s="488" t="s">
        <v>328</v>
      </c>
      <c r="H1077" s="488" t="s">
        <v>329</v>
      </c>
      <c r="I1077" s="488" t="s">
        <v>10</v>
      </c>
      <c r="J1077" s="70">
        <v>106681</v>
      </c>
      <c r="K1077" s="488" t="s">
        <v>2072</v>
      </c>
      <c r="L1077" s="488" t="s">
        <v>2073</v>
      </c>
      <c r="M1077" s="488" t="s">
        <v>456</v>
      </c>
      <c r="N1077" s="70">
        <v>6417</v>
      </c>
      <c r="P1077" s="496" t="s">
        <v>2074</v>
      </c>
    </row>
    <row r="1078" spans="1:16" s="70" customFormat="1">
      <c r="A1078" s="70">
        <v>22001322</v>
      </c>
      <c r="B1078" s="488" t="s">
        <v>144</v>
      </c>
      <c r="C1078" s="488" t="s">
        <v>145</v>
      </c>
      <c r="D1078" s="489">
        <v>1150</v>
      </c>
      <c r="E1078" s="488" t="s">
        <v>1491</v>
      </c>
      <c r="F1078" s="490">
        <v>44802</v>
      </c>
      <c r="G1078" s="488" t="s">
        <v>328</v>
      </c>
      <c r="H1078" s="488" t="s">
        <v>329</v>
      </c>
      <c r="I1078" s="488" t="s">
        <v>10</v>
      </c>
      <c r="J1078" s="70">
        <v>109119</v>
      </c>
      <c r="K1078" s="488" t="s">
        <v>683</v>
      </c>
      <c r="L1078" s="488" t="s">
        <v>684</v>
      </c>
      <c r="M1078" s="488" t="s">
        <v>456</v>
      </c>
      <c r="N1078" s="70">
        <v>6417</v>
      </c>
      <c r="P1078" s="496" t="s">
        <v>2075</v>
      </c>
    </row>
    <row r="1079" spans="1:16" s="70" customFormat="1">
      <c r="A1079" s="70">
        <v>22001323</v>
      </c>
      <c r="B1079" s="488" t="s">
        <v>144</v>
      </c>
      <c r="C1079" s="488" t="s">
        <v>145</v>
      </c>
      <c r="D1079" s="489">
        <v>1552.5</v>
      </c>
      <c r="E1079" s="488" t="s">
        <v>1491</v>
      </c>
      <c r="F1079" s="490">
        <v>44802</v>
      </c>
      <c r="G1079" s="488" t="s">
        <v>328</v>
      </c>
      <c r="H1079" s="488" t="s">
        <v>329</v>
      </c>
      <c r="I1079" s="488" t="s">
        <v>10</v>
      </c>
      <c r="J1079" s="70">
        <v>109119</v>
      </c>
      <c r="K1079" s="488" t="s">
        <v>683</v>
      </c>
      <c r="L1079" s="488" t="s">
        <v>684</v>
      </c>
      <c r="M1079" s="488" t="s">
        <v>456</v>
      </c>
      <c r="N1079" s="70">
        <v>6417</v>
      </c>
      <c r="P1079" s="496" t="s">
        <v>2076</v>
      </c>
    </row>
    <row r="1080" spans="1:16" s="70" customFormat="1">
      <c r="A1080" s="70">
        <v>22001324</v>
      </c>
      <c r="B1080" s="488" t="s">
        <v>144</v>
      </c>
      <c r="C1080" s="488" t="s">
        <v>145</v>
      </c>
      <c r="D1080" s="489">
        <v>230</v>
      </c>
      <c r="E1080" s="488" t="s">
        <v>1491</v>
      </c>
      <c r="F1080" s="490">
        <v>44802</v>
      </c>
      <c r="G1080" s="488" t="s">
        <v>328</v>
      </c>
      <c r="H1080" s="488" t="s">
        <v>329</v>
      </c>
      <c r="I1080" s="488" t="s">
        <v>10</v>
      </c>
      <c r="J1080" s="70">
        <v>109119</v>
      </c>
      <c r="K1080" s="488" t="s">
        <v>1747</v>
      </c>
      <c r="L1080" s="488" t="s">
        <v>684</v>
      </c>
      <c r="M1080" s="488" t="s">
        <v>456</v>
      </c>
      <c r="N1080" s="70">
        <v>6417</v>
      </c>
      <c r="P1080" s="496" t="s">
        <v>2077</v>
      </c>
    </row>
    <row r="1081" spans="1:16" s="70" customFormat="1">
      <c r="A1081" s="70">
        <v>22001337</v>
      </c>
      <c r="B1081" s="488" t="s">
        <v>144</v>
      </c>
      <c r="C1081" s="488" t="s">
        <v>145</v>
      </c>
      <c r="D1081" s="489">
        <v>4600</v>
      </c>
      <c r="E1081" s="488" t="s">
        <v>1491</v>
      </c>
      <c r="F1081" s="490">
        <v>44802</v>
      </c>
      <c r="G1081" s="488" t="s">
        <v>328</v>
      </c>
      <c r="H1081" s="488" t="s">
        <v>329</v>
      </c>
      <c r="I1081" s="488" t="s">
        <v>10</v>
      </c>
      <c r="J1081" s="70">
        <v>109119</v>
      </c>
      <c r="K1081" s="488" t="s">
        <v>683</v>
      </c>
      <c r="L1081" s="488" t="s">
        <v>684</v>
      </c>
      <c r="M1081" s="488" t="s">
        <v>456</v>
      </c>
      <c r="N1081" s="70">
        <v>6417</v>
      </c>
      <c r="P1081" s="496" t="s">
        <v>2078</v>
      </c>
    </row>
    <row r="1082" spans="1:16" s="70" customFormat="1">
      <c r="A1082" s="70">
        <v>22001345</v>
      </c>
      <c r="B1082" s="488" t="s">
        <v>144</v>
      </c>
      <c r="C1082" s="488" t="s">
        <v>145</v>
      </c>
      <c r="D1082" s="489">
        <v>3220</v>
      </c>
      <c r="E1082" s="488" t="s">
        <v>1491</v>
      </c>
      <c r="F1082" s="490">
        <v>44802</v>
      </c>
      <c r="G1082" s="488" t="s">
        <v>328</v>
      </c>
      <c r="H1082" s="488" t="s">
        <v>329</v>
      </c>
      <c r="I1082" s="488" t="s">
        <v>10</v>
      </c>
      <c r="J1082" s="70">
        <v>109119</v>
      </c>
      <c r="K1082" s="488" t="s">
        <v>1747</v>
      </c>
      <c r="L1082" s="488" t="s">
        <v>684</v>
      </c>
      <c r="M1082" s="488" t="s">
        <v>456</v>
      </c>
      <c r="N1082" s="70">
        <v>6417</v>
      </c>
      <c r="P1082" s="496" t="s">
        <v>2079</v>
      </c>
    </row>
    <row r="1083" spans="1:16" s="70" customFormat="1">
      <c r="A1083" s="70">
        <v>22001346</v>
      </c>
      <c r="B1083" s="488" t="s">
        <v>144</v>
      </c>
      <c r="C1083" s="488" t="s">
        <v>145</v>
      </c>
      <c r="D1083" s="489">
        <v>4082.5</v>
      </c>
      <c r="E1083" s="488" t="s">
        <v>1491</v>
      </c>
      <c r="F1083" s="490">
        <v>44802</v>
      </c>
      <c r="G1083" s="488" t="s">
        <v>328</v>
      </c>
      <c r="H1083" s="488" t="s">
        <v>329</v>
      </c>
      <c r="I1083" s="488" t="s">
        <v>10</v>
      </c>
      <c r="J1083" s="70">
        <v>109119</v>
      </c>
      <c r="K1083" s="488" t="s">
        <v>1747</v>
      </c>
      <c r="L1083" s="488" t="s">
        <v>684</v>
      </c>
      <c r="M1083" s="488" t="s">
        <v>456</v>
      </c>
      <c r="N1083" s="70">
        <v>6417</v>
      </c>
      <c r="P1083" s="496" t="s">
        <v>2080</v>
      </c>
    </row>
    <row r="1084" spans="1:16" s="70" customFormat="1">
      <c r="A1084" s="70">
        <v>22001347</v>
      </c>
      <c r="B1084" s="488" t="s">
        <v>144</v>
      </c>
      <c r="C1084" s="488" t="s">
        <v>145</v>
      </c>
      <c r="D1084" s="489">
        <v>4640</v>
      </c>
      <c r="E1084" s="488" t="s">
        <v>1491</v>
      </c>
      <c r="F1084" s="490">
        <v>44802</v>
      </c>
      <c r="G1084" s="488" t="s">
        <v>328</v>
      </c>
      <c r="H1084" s="488" t="s">
        <v>329</v>
      </c>
      <c r="I1084" s="488" t="s">
        <v>10</v>
      </c>
      <c r="J1084" s="70">
        <v>109119</v>
      </c>
      <c r="K1084" s="488" t="s">
        <v>1747</v>
      </c>
      <c r="L1084" s="488" t="s">
        <v>684</v>
      </c>
      <c r="M1084" s="488" t="s">
        <v>456</v>
      </c>
      <c r="N1084" s="70">
        <v>6417</v>
      </c>
      <c r="P1084" s="496" t="s">
        <v>2081</v>
      </c>
    </row>
    <row r="1085" spans="1:16" s="70" customFormat="1">
      <c r="A1085" s="70">
        <v>22001352</v>
      </c>
      <c r="B1085" s="488" t="s">
        <v>144</v>
      </c>
      <c r="C1085" s="488" t="s">
        <v>145</v>
      </c>
      <c r="D1085" s="489">
        <v>4140</v>
      </c>
      <c r="E1085" s="488" t="s">
        <v>1491</v>
      </c>
      <c r="F1085" s="490">
        <v>44802</v>
      </c>
      <c r="G1085" s="488" t="s">
        <v>328</v>
      </c>
      <c r="H1085" s="488" t="s">
        <v>329</v>
      </c>
      <c r="I1085" s="488" t="s">
        <v>10</v>
      </c>
      <c r="J1085" s="70">
        <v>109119</v>
      </c>
      <c r="K1085" s="488" t="s">
        <v>683</v>
      </c>
      <c r="L1085" s="488" t="s">
        <v>684</v>
      </c>
      <c r="M1085" s="488" t="s">
        <v>456</v>
      </c>
      <c r="N1085" s="70">
        <v>6417</v>
      </c>
      <c r="P1085" s="496" t="s">
        <v>2082</v>
      </c>
    </row>
    <row r="1086" spans="1:16" s="70" customFormat="1">
      <c r="A1086" s="70">
        <v>22001353</v>
      </c>
      <c r="B1086" s="488" t="s">
        <v>144</v>
      </c>
      <c r="C1086" s="488" t="s">
        <v>145</v>
      </c>
      <c r="D1086" s="489">
        <v>1850</v>
      </c>
      <c r="E1086" s="488" t="s">
        <v>1491</v>
      </c>
      <c r="F1086" s="490">
        <v>44802</v>
      </c>
      <c r="G1086" s="488" t="s">
        <v>328</v>
      </c>
      <c r="H1086" s="488" t="s">
        <v>329</v>
      </c>
      <c r="I1086" s="488" t="s">
        <v>10</v>
      </c>
      <c r="J1086" s="70">
        <v>109119</v>
      </c>
      <c r="K1086" s="488" t="s">
        <v>1747</v>
      </c>
      <c r="L1086" s="488" t="s">
        <v>684</v>
      </c>
      <c r="M1086" s="488" t="s">
        <v>456</v>
      </c>
      <c r="N1086" s="70">
        <v>6417</v>
      </c>
      <c r="P1086" s="496" t="s">
        <v>2083</v>
      </c>
    </row>
    <row r="1087" spans="1:16" s="70" customFormat="1">
      <c r="A1087" s="70">
        <v>22001251</v>
      </c>
      <c r="B1087" s="488" t="s">
        <v>144</v>
      </c>
      <c r="C1087" s="488" t="s">
        <v>145</v>
      </c>
      <c r="D1087" s="489">
        <v>3351</v>
      </c>
      <c r="E1087" s="488" t="s">
        <v>1491</v>
      </c>
      <c r="F1087" s="490">
        <v>44803</v>
      </c>
      <c r="G1087" s="488" t="s">
        <v>328</v>
      </c>
      <c r="H1087" s="488" t="s">
        <v>329</v>
      </c>
      <c r="I1087" s="488" t="s">
        <v>10</v>
      </c>
      <c r="J1087" s="70">
        <v>1449681</v>
      </c>
      <c r="K1087" s="488" t="s">
        <v>2084</v>
      </c>
      <c r="L1087" s="488" t="s">
        <v>1974</v>
      </c>
      <c r="M1087" s="488" t="s">
        <v>358</v>
      </c>
      <c r="N1087" s="70">
        <v>6417</v>
      </c>
      <c r="O1087" s="498" t="s">
        <v>2318</v>
      </c>
      <c r="P1087" s="496" t="s">
        <v>2085</v>
      </c>
    </row>
    <row r="1088" spans="1:16" s="70" customFormat="1">
      <c r="A1088" s="70">
        <v>22001253</v>
      </c>
      <c r="B1088" s="488" t="s">
        <v>144</v>
      </c>
      <c r="C1088" s="488" t="s">
        <v>145</v>
      </c>
      <c r="D1088" s="489">
        <v>600</v>
      </c>
      <c r="E1088" s="488" t="s">
        <v>1491</v>
      </c>
      <c r="F1088" s="490">
        <v>44803</v>
      </c>
      <c r="G1088" s="488" t="s">
        <v>328</v>
      </c>
      <c r="H1088" s="488" t="s">
        <v>329</v>
      </c>
      <c r="I1088" s="488" t="s">
        <v>10</v>
      </c>
      <c r="J1088" s="70">
        <v>1459014</v>
      </c>
      <c r="K1088" s="488" t="s">
        <v>1003</v>
      </c>
      <c r="L1088" s="488" t="s">
        <v>692</v>
      </c>
      <c r="M1088" s="488" t="s">
        <v>419</v>
      </c>
      <c r="N1088" s="70">
        <v>6417</v>
      </c>
      <c r="P1088" s="496" t="s">
        <v>2086</v>
      </c>
    </row>
    <row r="1089" spans="1:16" s="70" customFormat="1">
      <c r="A1089" s="70">
        <v>22001316</v>
      </c>
      <c r="B1089" s="488" t="s">
        <v>144</v>
      </c>
      <c r="C1089" s="488" t="s">
        <v>145</v>
      </c>
      <c r="D1089" s="489">
        <v>3063.2</v>
      </c>
      <c r="E1089" s="488" t="s">
        <v>1491</v>
      </c>
      <c r="F1089" s="490">
        <v>44803</v>
      </c>
      <c r="G1089" s="488" t="s">
        <v>328</v>
      </c>
      <c r="H1089" s="488" t="s">
        <v>329</v>
      </c>
      <c r="I1089" s="488" t="s">
        <v>10</v>
      </c>
      <c r="J1089" s="70">
        <v>106681</v>
      </c>
      <c r="K1089" s="488" t="s">
        <v>2072</v>
      </c>
      <c r="L1089" s="488" t="s">
        <v>2073</v>
      </c>
      <c r="M1089" s="488" t="s">
        <v>456</v>
      </c>
      <c r="N1089" s="70">
        <v>6417</v>
      </c>
      <c r="P1089" s="496" t="s">
        <v>2087</v>
      </c>
    </row>
    <row r="1090" spans="1:16" s="70" customFormat="1">
      <c r="A1090" s="70">
        <v>22001317</v>
      </c>
      <c r="B1090" s="488" t="s">
        <v>144</v>
      </c>
      <c r="C1090" s="488" t="s">
        <v>145</v>
      </c>
      <c r="D1090" s="489">
        <v>2700</v>
      </c>
      <c r="E1090" s="488" t="s">
        <v>1491</v>
      </c>
      <c r="F1090" s="490">
        <v>44803</v>
      </c>
      <c r="G1090" s="488" t="s">
        <v>328</v>
      </c>
      <c r="H1090" s="488" t="s">
        <v>329</v>
      </c>
      <c r="I1090" s="488" t="s">
        <v>10</v>
      </c>
      <c r="J1090" s="70">
        <v>1528161</v>
      </c>
      <c r="K1090" s="488" t="s">
        <v>2088</v>
      </c>
      <c r="L1090" s="488" t="s">
        <v>2089</v>
      </c>
      <c r="M1090" s="488" t="s">
        <v>419</v>
      </c>
      <c r="N1090" s="70">
        <v>6417</v>
      </c>
      <c r="P1090" s="496" t="s">
        <v>2090</v>
      </c>
    </row>
    <row r="1091" spans="1:16" s="70" customFormat="1">
      <c r="A1091" s="70">
        <v>22001318</v>
      </c>
      <c r="B1091" s="488" t="s">
        <v>144</v>
      </c>
      <c r="C1091" s="488" t="s">
        <v>145</v>
      </c>
      <c r="D1091" s="489">
        <v>600</v>
      </c>
      <c r="E1091" s="488" t="s">
        <v>1491</v>
      </c>
      <c r="F1091" s="490">
        <v>44803</v>
      </c>
      <c r="G1091" s="488" t="s">
        <v>328</v>
      </c>
      <c r="H1091" s="488" t="s">
        <v>329</v>
      </c>
      <c r="I1091" s="488" t="s">
        <v>10</v>
      </c>
      <c r="J1091" s="70">
        <v>1433582</v>
      </c>
      <c r="K1091" s="488" t="s">
        <v>932</v>
      </c>
      <c r="L1091" s="488" t="s">
        <v>692</v>
      </c>
      <c r="M1091" s="488" t="s">
        <v>419</v>
      </c>
      <c r="N1091" s="70">
        <v>6417</v>
      </c>
      <c r="P1091" s="496" t="s">
        <v>2091</v>
      </c>
    </row>
    <row r="1092" spans="1:16" s="70" customFormat="1">
      <c r="A1092" s="70">
        <v>22001319</v>
      </c>
      <c r="B1092" s="488" t="s">
        <v>144</v>
      </c>
      <c r="C1092" s="488" t="s">
        <v>145</v>
      </c>
      <c r="D1092" s="489">
        <v>900</v>
      </c>
      <c r="E1092" s="488" t="s">
        <v>1491</v>
      </c>
      <c r="F1092" s="490">
        <v>44803</v>
      </c>
      <c r="G1092" s="488" t="s">
        <v>328</v>
      </c>
      <c r="H1092" s="488" t="s">
        <v>329</v>
      </c>
      <c r="I1092" s="488" t="s">
        <v>10</v>
      </c>
      <c r="J1092" s="70">
        <v>1528156</v>
      </c>
      <c r="K1092" s="488" t="s">
        <v>2092</v>
      </c>
      <c r="L1092" s="488" t="s">
        <v>2093</v>
      </c>
      <c r="M1092" s="488" t="s">
        <v>419</v>
      </c>
      <c r="N1092" s="70">
        <v>6417</v>
      </c>
      <c r="P1092" s="496" t="s">
        <v>2094</v>
      </c>
    </row>
    <row r="1093" spans="1:16" s="70" customFormat="1">
      <c r="A1093" s="70">
        <v>22001254</v>
      </c>
      <c r="B1093" s="488" t="s">
        <v>144</v>
      </c>
      <c r="C1093" s="488" t="s">
        <v>145</v>
      </c>
      <c r="D1093" s="489">
        <v>2400</v>
      </c>
      <c r="E1093" s="488" t="s">
        <v>1491</v>
      </c>
      <c r="F1093" s="490">
        <v>44804</v>
      </c>
      <c r="G1093" s="488" t="s">
        <v>328</v>
      </c>
      <c r="H1093" s="488" t="s">
        <v>329</v>
      </c>
      <c r="I1093" s="488" t="s">
        <v>10</v>
      </c>
      <c r="J1093" s="70">
        <v>1422662</v>
      </c>
      <c r="K1093" s="488" t="s">
        <v>967</v>
      </c>
      <c r="L1093" s="488" t="s">
        <v>692</v>
      </c>
      <c r="M1093" s="488" t="s">
        <v>419</v>
      </c>
      <c r="N1093" s="70">
        <v>6417</v>
      </c>
      <c r="P1093" s="496" t="s">
        <v>2095</v>
      </c>
    </row>
    <row r="1094" spans="1:16" s="70" customFormat="1">
      <c r="A1094" s="70">
        <v>22001256</v>
      </c>
      <c r="B1094" s="488" t="s">
        <v>144</v>
      </c>
      <c r="C1094" s="488" t="s">
        <v>145</v>
      </c>
      <c r="D1094" s="489">
        <v>600</v>
      </c>
      <c r="E1094" s="488" t="s">
        <v>1491</v>
      </c>
      <c r="F1094" s="490">
        <v>44804</v>
      </c>
      <c r="G1094" s="488" t="s">
        <v>328</v>
      </c>
      <c r="H1094" s="488" t="s">
        <v>329</v>
      </c>
      <c r="I1094" s="488" t="s">
        <v>10</v>
      </c>
      <c r="J1094" s="70">
        <v>1521935</v>
      </c>
      <c r="K1094" s="488" t="s">
        <v>2096</v>
      </c>
      <c r="L1094" s="488" t="s">
        <v>692</v>
      </c>
      <c r="M1094" s="488" t="s">
        <v>419</v>
      </c>
      <c r="N1094" s="70">
        <v>6417</v>
      </c>
      <c r="P1094" s="496" t="s">
        <v>2097</v>
      </c>
    </row>
    <row r="1095" spans="1:16" s="70" customFormat="1">
      <c r="A1095" s="70">
        <v>22001320</v>
      </c>
      <c r="B1095" s="488" t="s">
        <v>144</v>
      </c>
      <c r="C1095" s="488" t="s">
        <v>145</v>
      </c>
      <c r="D1095" s="489">
        <v>300</v>
      </c>
      <c r="E1095" s="488" t="s">
        <v>1491</v>
      </c>
      <c r="F1095" s="490">
        <v>44804</v>
      </c>
      <c r="G1095" s="488" t="s">
        <v>328</v>
      </c>
      <c r="H1095" s="488" t="s">
        <v>329</v>
      </c>
      <c r="I1095" s="488" t="s">
        <v>10</v>
      </c>
      <c r="J1095" s="70">
        <v>1422999</v>
      </c>
      <c r="K1095" s="488" t="s">
        <v>686</v>
      </c>
      <c r="L1095" s="488" t="s">
        <v>687</v>
      </c>
      <c r="M1095" s="488" t="s">
        <v>419</v>
      </c>
      <c r="N1095" s="70">
        <v>6417</v>
      </c>
      <c r="P1095" s="496" t="s">
        <v>2098</v>
      </c>
    </row>
    <row r="1096" spans="1:16" s="70" customFormat="1">
      <c r="A1096" s="70">
        <v>22001321</v>
      </c>
      <c r="B1096" s="488" t="s">
        <v>144</v>
      </c>
      <c r="C1096" s="488" t="s">
        <v>145</v>
      </c>
      <c r="D1096" s="489">
        <v>4200</v>
      </c>
      <c r="E1096" s="488" t="s">
        <v>1491</v>
      </c>
      <c r="F1096" s="490">
        <v>44804</v>
      </c>
      <c r="G1096" s="488" t="s">
        <v>328</v>
      </c>
      <c r="H1096" s="488" t="s">
        <v>329</v>
      </c>
      <c r="I1096" s="488" t="s">
        <v>10</v>
      </c>
      <c r="J1096" s="70">
        <v>107360</v>
      </c>
      <c r="K1096" s="488" t="s">
        <v>928</v>
      </c>
      <c r="L1096" s="488" t="s">
        <v>692</v>
      </c>
      <c r="M1096" s="488" t="s">
        <v>419</v>
      </c>
      <c r="N1096" s="70">
        <v>6417</v>
      </c>
      <c r="P1096" s="496" t="s">
        <v>2099</v>
      </c>
    </row>
    <row r="1097" spans="1:16" s="70" customFormat="1">
      <c r="A1097" s="70">
        <v>22001328</v>
      </c>
      <c r="B1097" s="488" t="s">
        <v>144</v>
      </c>
      <c r="C1097" s="488" t="s">
        <v>145</v>
      </c>
      <c r="D1097" s="489">
        <v>600</v>
      </c>
      <c r="E1097" s="488" t="s">
        <v>1491</v>
      </c>
      <c r="F1097" s="490">
        <v>44804</v>
      </c>
      <c r="G1097" s="488" t="s">
        <v>328</v>
      </c>
      <c r="H1097" s="488" t="s">
        <v>329</v>
      </c>
      <c r="I1097" s="488" t="s">
        <v>10</v>
      </c>
      <c r="J1097" s="70">
        <v>1511315</v>
      </c>
      <c r="K1097" s="488" t="s">
        <v>2100</v>
      </c>
      <c r="L1097" s="488" t="s">
        <v>2101</v>
      </c>
      <c r="M1097" s="488" t="s">
        <v>419</v>
      </c>
      <c r="N1097" s="70">
        <v>6417</v>
      </c>
      <c r="P1097" s="496" t="s">
        <v>2102</v>
      </c>
    </row>
    <row r="1098" spans="1:16" s="70" customFormat="1">
      <c r="A1098" s="70">
        <v>22001330</v>
      </c>
      <c r="B1098" s="488" t="s">
        <v>144</v>
      </c>
      <c r="C1098" s="488" t="s">
        <v>145</v>
      </c>
      <c r="D1098" s="489">
        <v>3546.76</v>
      </c>
      <c r="E1098" s="488" t="s">
        <v>1491</v>
      </c>
      <c r="F1098" s="490">
        <v>44804</v>
      </c>
      <c r="G1098" s="488" t="s">
        <v>328</v>
      </c>
      <c r="H1098" s="488" t="s">
        <v>329</v>
      </c>
      <c r="I1098" s="488" t="s">
        <v>10</v>
      </c>
      <c r="J1098" s="70">
        <v>108769</v>
      </c>
      <c r="K1098" s="488" t="s">
        <v>1926</v>
      </c>
      <c r="L1098" s="488" t="s">
        <v>592</v>
      </c>
      <c r="M1098" s="488" t="s">
        <v>456</v>
      </c>
      <c r="N1098" s="70">
        <v>6417</v>
      </c>
      <c r="P1098" s="496" t="s">
        <v>2103</v>
      </c>
    </row>
    <row r="1099" spans="1:16" s="70" customFormat="1">
      <c r="A1099" s="70">
        <v>22001331</v>
      </c>
      <c r="B1099" s="488" t="s">
        <v>144</v>
      </c>
      <c r="C1099" s="488" t="s">
        <v>145</v>
      </c>
      <c r="D1099" s="489">
        <v>900</v>
      </c>
      <c r="E1099" s="488" t="s">
        <v>1491</v>
      </c>
      <c r="F1099" s="490">
        <v>44804</v>
      </c>
      <c r="G1099" s="488" t="s">
        <v>328</v>
      </c>
      <c r="H1099" s="488" t="s">
        <v>329</v>
      </c>
      <c r="I1099" s="488" t="s">
        <v>10</v>
      </c>
      <c r="J1099" s="70">
        <v>1514941</v>
      </c>
      <c r="K1099" s="488" t="s">
        <v>2104</v>
      </c>
      <c r="L1099" s="488" t="s">
        <v>2105</v>
      </c>
      <c r="M1099" s="488" t="s">
        <v>419</v>
      </c>
      <c r="N1099" s="70">
        <v>6417</v>
      </c>
      <c r="P1099" s="496" t="s">
        <v>2106</v>
      </c>
    </row>
    <row r="1100" spans="1:16" s="70" customFormat="1">
      <c r="A1100" s="70">
        <v>22001332</v>
      </c>
      <c r="B1100" s="488" t="s">
        <v>144</v>
      </c>
      <c r="C1100" s="488" t="s">
        <v>145</v>
      </c>
      <c r="D1100" s="489">
        <v>4560.12</v>
      </c>
      <c r="E1100" s="488" t="s">
        <v>1491</v>
      </c>
      <c r="F1100" s="490">
        <v>44804</v>
      </c>
      <c r="G1100" s="488" t="s">
        <v>328</v>
      </c>
      <c r="H1100" s="488" t="s">
        <v>329</v>
      </c>
      <c r="I1100" s="488" t="s">
        <v>10</v>
      </c>
      <c r="J1100" s="70">
        <v>108769</v>
      </c>
      <c r="K1100" s="488" t="s">
        <v>1926</v>
      </c>
      <c r="L1100" s="488" t="s">
        <v>592</v>
      </c>
      <c r="M1100" s="488" t="s">
        <v>456</v>
      </c>
      <c r="N1100" s="70">
        <v>6417</v>
      </c>
      <c r="P1100" s="496" t="s">
        <v>2107</v>
      </c>
    </row>
    <row r="1101" spans="1:16" s="70" customFormat="1">
      <c r="A1101" s="70">
        <v>22001333</v>
      </c>
      <c r="B1101" s="488" t="s">
        <v>144</v>
      </c>
      <c r="C1101" s="488" t="s">
        <v>145</v>
      </c>
      <c r="D1101" s="489">
        <v>600</v>
      </c>
      <c r="E1101" s="488" t="s">
        <v>1491</v>
      </c>
      <c r="F1101" s="490">
        <v>44804</v>
      </c>
      <c r="G1101" s="488" t="s">
        <v>328</v>
      </c>
      <c r="H1101" s="488" t="s">
        <v>329</v>
      </c>
      <c r="I1101" s="488" t="s">
        <v>10</v>
      </c>
      <c r="J1101" s="70">
        <v>1514941</v>
      </c>
      <c r="K1101" s="488" t="s">
        <v>2104</v>
      </c>
      <c r="L1101" s="488" t="s">
        <v>2105</v>
      </c>
      <c r="M1101" s="488" t="s">
        <v>419</v>
      </c>
      <c r="N1101" s="70">
        <v>6417</v>
      </c>
      <c r="P1101" s="496" t="s">
        <v>2108</v>
      </c>
    </row>
    <row r="1102" spans="1:16" s="70" customFormat="1">
      <c r="A1102" s="70">
        <v>22001334</v>
      </c>
      <c r="B1102" s="488" t="s">
        <v>144</v>
      </c>
      <c r="C1102" s="488" t="s">
        <v>145</v>
      </c>
      <c r="D1102" s="489">
        <v>88900</v>
      </c>
      <c r="E1102" s="488" t="s">
        <v>1491</v>
      </c>
      <c r="F1102" s="490">
        <v>44804</v>
      </c>
      <c r="G1102" s="488" t="s">
        <v>328</v>
      </c>
      <c r="H1102" s="488" t="s">
        <v>329</v>
      </c>
      <c r="I1102" s="488" t="s">
        <v>10</v>
      </c>
      <c r="J1102" s="70">
        <v>1346335</v>
      </c>
      <c r="K1102" s="488" t="s">
        <v>2109</v>
      </c>
      <c r="L1102" s="488" t="s">
        <v>2110</v>
      </c>
      <c r="M1102" s="488" t="s">
        <v>355</v>
      </c>
      <c r="N1102" s="70">
        <v>6417</v>
      </c>
      <c r="O1102" s="498" t="s">
        <v>2319</v>
      </c>
      <c r="P1102" s="499" t="s">
        <v>2111</v>
      </c>
    </row>
    <row r="1103" spans="1:16" s="70" customFormat="1">
      <c r="A1103" s="70">
        <v>22001335</v>
      </c>
      <c r="B1103" s="488" t="s">
        <v>144</v>
      </c>
      <c r="C1103" s="488" t="s">
        <v>145</v>
      </c>
      <c r="D1103" s="489">
        <v>4053.44</v>
      </c>
      <c r="E1103" s="488" t="s">
        <v>1491</v>
      </c>
      <c r="F1103" s="490">
        <v>44804</v>
      </c>
      <c r="G1103" s="488" t="s">
        <v>328</v>
      </c>
      <c r="H1103" s="488" t="s">
        <v>329</v>
      </c>
      <c r="I1103" s="488" t="s">
        <v>10</v>
      </c>
      <c r="J1103" s="70">
        <v>108769</v>
      </c>
      <c r="K1103" s="488" t="s">
        <v>1926</v>
      </c>
      <c r="L1103" s="488" t="s">
        <v>592</v>
      </c>
      <c r="M1103" s="488" t="s">
        <v>456</v>
      </c>
      <c r="N1103" s="70">
        <v>6417</v>
      </c>
      <c r="P1103" s="496" t="s">
        <v>2112</v>
      </c>
    </row>
    <row r="1104" spans="1:16" s="70" customFormat="1">
      <c r="A1104" s="70">
        <v>22001336</v>
      </c>
      <c r="B1104" s="488" t="s">
        <v>144</v>
      </c>
      <c r="C1104" s="488" t="s">
        <v>145</v>
      </c>
      <c r="D1104" s="489">
        <v>31100</v>
      </c>
      <c r="E1104" s="488" t="s">
        <v>1491</v>
      </c>
      <c r="F1104" s="490">
        <v>44804</v>
      </c>
      <c r="G1104" s="488" t="s">
        <v>328</v>
      </c>
      <c r="H1104" s="488" t="s">
        <v>329</v>
      </c>
      <c r="I1104" s="488" t="s">
        <v>10</v>
      </c>
      <c r="J1104" s="70">
        <v>1346335</v>
      </c>
      <c r="K1104" s="488" t="s">
        <v>2113</v>
      </c>
      <c r="L1104" s="488" t="s">
        <v>2110</v>
      </c>
      <c r="M1104" s="488" t="s">
        <v>358</v>
      </c>
      <c r="N1104" s="70">
        <v>6417</v>
      </c>
      <c r="O1104" s="498" t="s">
        <v>2319</v>
      </c>
      <c r="P1104" s="496" t="s">
        <v>2111</v>
      </c>
    </row>
    <row r="1105" spans="1:16" s="70" customFormat="1">
      <c r="A1105" s="70">
        <v>22001340</v>
      </c>
      <c r="B1105" s="488" t="s">
        <v>144</v>
      </c>
      <c r="C1105" s="488" t="s">
        <v>145</v>
      </c>
      <c r="D1105" s="489">
        <v>3600</v>
      </c>
      <c r="E1105" s="488" t="s">
        <v>1491</v>
      </c>
      <c r="F1105" s="490">
        <v>44804</v>
      </c>
      <c r="G1105" s="488" t="s">
        <v>328</v>
      </c>
      <c r="H1105" s="488" t="s">
        <v>329</v>
      </c>
      <c r="I1105" s="488" t="s">
        <v>10</v>
      </c>
      <c r="J1105" s="70">
        <v>1528183</v>
      </c>
      <c r="K1105" s="488" t="s">
        <v>2114</v>
      </c>
      <c r="L1105" s="488" t="s">
        <v>2115</v>
      </c>
      <c r="M1105" s="488" t="s">
        <v>419</v>
      </c>
      <c r="N1105" s="70">
        <v>6417</v>
      </c>
      <c r="P1105" s="496" t="s">
        <v>2116</v>
      </c>
    </row>
    <row r="1106" spans="1:16" s="70" customFormat="1">
      <c r="A1106" s="70">
        <v>22001342</v>
      </c>
      <c r="B1106" s="488" t="s">
        <v>144</v>
      </c>
      <c r="C1106" s="488" t="s">
        <v>145</v>
      </c>
      <c r="D1106" s="489">
        <v>53809.59</v>
      </c>
      <c r="E1106" s="488" t="s">
        <v>1491</v>
      </c>
      <c r="F1106" s="490">
        <v>44804</v>
      </c>
      <c r="G1106" s="488" t="s">
        <v>328</v>
      </c>
      <c r="H1106" s="488" t="s">
        <v>329</v>
      </c>
      <c r="I1106" s="488" t="s">
        <v>10</v>
      </c>
      <c r="J1106" s="70">
        <v>134844</v>
      </c>
      <c r="K1106" s="488" t="s">
        <v>2117</v>
      </c>
      <c r="L1106" s="488" t="s">
        <v>2118</v>
      </c>
      <c r="M1106" s="488" t="s">
        <v>355</v>
      </c>
      <c r="N1106" s="70">
        <v>6417</v>
      </c>
      <c r="O1106" s="498" t="s">
        <v>2316</v>
      </c>
      <c r="P1106" s="499" t="s">
        <v>2119</v>
      </c>
    </row>
    <row r="1107" spans="1:16" s="70" customFormat="1">
      <c r="A1107" s="70">
        <v>22001344</v>
      </c>
      <c r="B1107" s="488" t="s">
        <v>144</v>
      </c>
      <c r="C1107" s="488" t="s">
        <v>145</v>
      </c>
      <c r="D1107" s="489">
        <v>53284</v>
      </c>
      <c r="E1107" s="488" t="s">
        <v>1491</v>
      </c>
      <c r="F1107" s="490">
        <v>44804</v>
      </c>
      <c r="G1107" s="488" t="s">
        <v>328</v>
      </c>
      <c r="H1107" s="488" t="s">
        <v>329</v>
      </c>
      <c r="I1107" s="488" t="s">
        <v>10</v>
      </c>
      <c r="J1107" s="70">
        <v>134844</v>
      </c>
      <c r="K1107" s="488" t="s">
        <v>2120</v>
      </c>
      <c r="L1107" s="488" t="s">
        <v>2118</v>
      </c>
      <c r="M1107" s="488" t="s">
        <v>358</v>
      </c>
      <c r="N1107" s="70">
        <v>6417</v>
      </c>
      <c r="O1107" s="498" t="s">
        <v>2316</v>
      </c>
      <c r="P1107" s="496" t="s">
        <v>2119</v>
      </c>
    </row>
    <row r="1108" spans="1:16" s="70" customFormat="1">
      <c r="A1108" s="70">
        <v>22001351</v>
      </c>
      <c r="B1108" s="488" t="s">
        <v>144</v>
      </c>
      <c r="C1108" s="488" t="s">
        <v>145</v>
      </c>
      <c r="D1108" s="489">
        <v>1200</v>
      </c>
      <c r="E1108" s="488" t="s">
        <v>1491</v>
      </c>
      <c r="F1108" s="490">
        <v>44804</v>
      </c>
      <c r="G1108" s="488" t="s">
        <v>328</v>
      </c>
      <c r="H1108" s="488" t="s">
        <v>329</v>
      </c>
      <c r="I1108" s="488" t="s">
        <v>10</v>
      </c>
      <c r="J1108" s="70">
        <v>1528183</v>
      </c>
      <c r="K1108" s="488" t="s">
        <v>2114</v>
      </c>
      <c r="L1108" s="488" t="s">
        <v>2115</v>
      </c>
      <c r="M1108" s="488" t="s">
        <v>419</v>
      </c>
      <c r="N1108" s="70">
        <v>6417</v>
      </c>
      <c r="P1108" s="496" t="s">
        <v>2121</v>
      </c>
    </row>
    <row r="1109" spans="1:16" s="70" customFormat="1">
      <c r="A1109" s="70">
        <v>22001354</v>
      </c>
      <c r="B1109" s="488" t="s">
        <v>144</v>
      </c>
      <c r="C1109" s="488" t="s">
        <v>145</v>
      </c>
      <c r="D1109" s="489">
        <v>1800</v>
      </c>
      <c r="E1109" s="488" t="s">
        <v>1491</v>
      </c>
      <c r="F1109" s="490">
        <v>44804</v>
      </c>
      <c r="G1109" s="488" t="s">
        <v>328</v>
      </c>
      <c r="H1109" s="488" t="s">
        <v>329</v>
      </c>
      <c r="I1109" s="488" t="s">
        <v>10</v>
      </c>
      <c r="J1109" s="70">
        <v>1528172</v>
      </c>
      <c r="K1109" s="488" t="s">
        <v>2122</v>
      </c>
      <c r="L1109" s="488" t="s">
        <v>2123</v>
      </c>
      <c r="M1109" s="488" t="s">
        <v>419</v>
      </c>
      <c r="N1109" s="70">
        <v>6417</v>
      </c>
      <c r="P1109" s="496" t="s">
        <v>2124</v>
      </c>
    </row>
    <row r="1110" spans="1:16" s="70" customFormat="1">
      <c r="A1110" s="70">
        <v>22001355</v>
      </c>
      <c r="B1110" s="488" t="s">
        <v>144</v>
      </c>
      <c r="C1110" s="488" t="s">
        <v>145</v>
      </c>
      <c r="D1110" s="489">
        <v>1800</v>
      </c>
      <c r="E1110" s="488" t="s">
        <v>1491</v>
      </c>
      <c r="F1110" s="490">
        <v>44804</v>
      </c>
      <c r="G1110" s="488" t="s">
        <v>328</v>
      </c>
      <c r="H1110" s="488" t="s">
        <v>329</v>
      </c>
      <c r="I1110" s="488" t="s">
        <v>10</v>
      </c>
      <c r="J1110" s="70">
        <v>1528172</v>
      </c>
      <c r="K1110" s="488" t="s">
        <v>2122</v>
      </c>
      <c r="L1110" s="488" t="s">
        <v>2123</v>
      </c>
      <c r="M1110" s="488" t="s">
        <v>419</v>
      </c>
      <c r="N1110" s="70">
        <v>6417</v>
      </c>
      <c r="P1110" s="496" t="s">
        <v>2125</v>
      </c>
    </row>
    <row r="1111" spans="1:16" s="70" customFormat="1">
      <c r="A1111" s="70">
        <v>22001356</v>
      </c>
      <c r="B1111" s="488" t="s">
        <v>144</v>
      </c>
      <c r="C1111" s="488" t="s">
        <v>145</v>
      </c>
      <c r="D1111" s="489">
        <v>900</v>
      </c>
      <c r="E1111" s="488" t="s">
        <v>1491</v>
      </c>
      <c r="F1111" s="490">
        <v>44804</v>
      </c>
      <c r="G1111" s="488" t="s">
        <v>328</v>
      </c>
      <c r="H1111" s="488" t="s">
        <v>329</v>
      </c>
      <c r="I1111" s="488" t="s">
        <v>10</v>
      </c>
      <c r="J1111" s="70">
        <v>1528166</v>
      </c>
      <c r="K1111" s="488" t="s">
        <v>2126</v>
      </c>
      <c r="L1111" s="488" t="s">
        <v>2127</v>
      </c>
      <c r="M1111" s="488" t="s">
        <v>419</v>
      </c>
      <c r="N1111" s="70">
        <v>6417</v>
      </c>
      <c r="P1111" s="496" t="s">
        <v>2128</v>
      </c>
    </row>
    <row r="1112" spans="1:16" s="70" customFormat="1">
      <c r="A1112" s="70">
        <v>22001357</v>
      </c>
      <c r="B1112" s="488" t="s">
        <v>144</v>
      </c>
      <c r="C1112" s="488" t="s">
        <v>145</v>
      </c>
      <c r="D1112" s="489">
        <v>2700</v>
      </c>
      <c r="E1112" s="488" t="s">
        <v>1491</v>
      </c>
      <c r="F1112" s="490">
        <v>44804</v>
      </c>
      <c r="G1112" s="488" t="s">
        <v>328</v>
      </c>
      <c r="H1112" s="488" t="s">
        <v>329</v>
      </c>
      <c r="I1112" s="488" t="s">
        <v>10</v>
      </c>
      <c r="J1112" s="70">
        <v>1528166</v>
      </c>
      <c r="K1112" s="488" t="s">
        <v>2129</v>
      </c>
      <c r="L1112" s="488" t="s">
        <v>2127</v>
      </c>
      <c r="M1112" s="488" t="s">
        <v>419</v>
      </c>
      <c r="N1112" s="70">
        <v>6417</v>
      </c>
      <c r="P1112" s="496" t="s">
        <v>2130</v>
      </c>
    </row>
    <row r="1113" spans="1:16" s="70" customFormat="1">
      <c r="B1113" s="488"/>
      <c r="C1113" s="488"/>
      <c r="D1113" s="492">
        <f>SUM(D872:D1112)</f>
        <v>5987306.6800000034</v>
      </c>
      <c r="E1113" s="488"/>
      <c r="F1113" s="490"/>
      <c r="G1113" s="488"/>
      <c r="H1113" s="488"/>
      <c r="I1113" s="488"/>
      <c r="K1113" s="488"/>
      <c r="L1113" s="488"/>
      <c r="M1113" s="488"/>
      <c r="P1113" s="496"/>
    </row>
    <row r="1114" spans="1:16" s="70" customFormat="1">
      <c r="B1114" s="488"/>
      <c r="C1114" s="488"/>
      <c r="D1114" s="489"/>
      <c r="E1114" s="488"/>
      <c r="F1114" s="490"/>
      <c r="G1114" s="488"/>
      <c r="H1114" s="488"/>
      <c r="I1114" s="488"/>
      <c r="K1114" s="488"/>
      <c r="L1114" s="488"/>
      <c r="M1114" s="488"/>
      <c r="P1114" s="496"/>
    </row>
    <row r="1115" spans="1:16" s="70" customFormat="1">
      <c r="A1115" s="76" t="s">
        <v>190</v>
      </c>
      <c r="B1115" s="76" t="s">
        <v>151</v>
      </c>
      <c r="C1115" s="76" t="s">
        <v>140</v>
      </c>
      <c r="D1115" s="85" t="s">
        <v>141</v>
      </c>
      <c r="E1115" s="76" t="s">
        <v>1490</v>
      </c>
      <c r="F1115" s="76" t="s">
        <v>152</v>
      </c>
      <c r="G1115" s="76" t="s">
        <v>322</v>
      </c>
      <c r="H1115" s="76" t="s">
        <v>323</v>
      </c>
      <c r="I1115" s="76" t="s">
        <v>324</v>
      </c>
      <c r="J1115" s="76" t="s">
        <v>325</v>
      </c>
      <c r="K1115" s="76" t="s">
        <v>138</v>
      </c>
      <c r="L1115" s="76" t="s">
        <v>143</v>
      </c>
      <c r="M1115" s="76" t="s">
        <v>326</v>
      </c>
      <c r="N1115" s="76" t="s">
        <v>327</v>
      </c>
      <c r="O1115" s="76" t="s">
        <v>2330</v>
      </c>
      <c r="P1115" s="87" t="s">
        <v>142</v>
      </c>
    </row>
    <row r="1116" spans="1:16" s="79" customFormat="1">
      <c r="A1116" s="79">
        <v>22001402</v>
      </c>
      <c r="B1116" s="470" t="s">
        <v>144</v>
      </c>
      <c r="C1116" s="470" t="s">
        <v>145</v>
      </c>
      <c r="D1116" s="468">
        <v>66286</v>
      </c>
      <c r="E1116" s="470" t="s">
        <v>1491</v>
      </c>
      <c r="F1116" s="469">
        <v>44810</v>
      </c>
      <c r="G1116" s="470" t="s">
        <v>328</v>
      </c>
      <c r="H1116" s="470" t="s">
        <v>329</v>
      </c>
      <c r="I1116" s="470" t="s">
        <v>10</v>
      </c>
      <c r="J1116" s="79">
        <v>135082</v>
      </c>
      <c r="K1116" s="470" t="s">
        <v>2331</v>
      </c>
      <c r="L1116" s="470" t="s">
        <v>2332</v>
      </c>
      <c r="M1116" s="470" t="s">
        <v>355</v>
      </c>
      <c r="N1116" s="79">
        <v>6417</v>
      </c>
      <c r="O1116" s="504" t="s">
        <v>2333</v>
      </c>
      <c r="P1116" s="501" t="s">
        <v>2334</v>
      </c>
    </row>
    <row r="1117" spans="1:16" s="79" customFormat="1">
      <c r="A1117" s="79">
        <v>22001404</v>
      </c>
      <c r="B1117" s="470" t="s">
        <v>144</v>
      </c>
      <c r="C1117" s="470" t="s">
        <v>145</v>
      </c>
      <c r="D1117" s="468">
        <v>13714</v>
      </c>
      <c r="E1117" s="470" t="s">
        <v>1491</v>
      </c>
      <c r="F1117" s="469">
        <v>44810</v>
      </c>
      <c r="G1117" s="470" t="s">
        <v>328</v>
      </c>
      <c r="H1117" s="470" t="s">
        <v>329</v>
      </c>
      <c r="I1117" s="470" t="s">
        <v>10</v>
      </c>
      <c r="J1117" s="79">
        <v>135082</v>
      </c>
      <c r="K1117" s="470" t="s">
        <v>2335</v>
      </c>
      <c r="L1117" s="470" t="s">
        <v>2332</v>
      </c>
      <c r="M1117" s="470" t="s">
        <v>358</v>
      </c>
      <c r="N1117" s="79">
        <v>6417</v>
      </c>
      <c r="O1117" s="504" t="s">
        <v>2333</v>
      </c>
      <c r="P1117" s="482" t="s">
        <v>2336</v>
      </c>
    </row>
    <row r="1118" spans="1:16" s="79" customFormat="1">
      <c r="A1118" s="79">
        <v>22001412</v>
      </c>
      <c r="B1118" s="470" t="s">
        <v>144</v>
      </c>
      <c r="C1118" s="470" t="s">
        <v>145</v>
      </c>
      <c r="D1118" s="468">
        <v>300</v>
      </c>
      <c r="E1118" s="470" t="s">
        <v>1491</v>
      </c>
      <c r="F1118" s="469">
        <v>44810</v>
      </c>
      <c r="G1118" s="470" t="s">
        <v>328</v>
      </c>
      <c r="H1118" s="470" t="s">
        <v>329</v>
      </c>
      <c r="I1118" s="470" t="s">
        <v>10</v>
      </c>
      <c r="J1118" s="79">
        <v>1436532</v>
      </c>
      <c r="K1118" s="470" t="s">
        <v>2337</v>
      </c>
      <c r="L1118" s="470" t="s">
        <v>692</v>
      </c>
      <c r="M1118" s="470" t="s">
        <v>419</v>
      </c>
      <c r="N1118" s="79">
        <v>6417</v>
      </c>
      <c r="O1118" s="470"/>
      <c r="P1118" s="501" t="s">
        <v>2338</v>
      </c>
    </row>
    <row r="1119" spans="1:16" s="79" customFormat="1">
      <c r="A1119" s="79">
        <v>22001413</v>
      </c>
      <c r="B1119" s="470" t="s">
        <v>144</v>
      </c>
      <c r="C1119" s="470" t="s">
        <v>145</v>
      </c>
      <c r="D1119" s="468">
        <v>200000</v>
      </c>
      <c r="E1119" s="470" t="s">
        <v>1491</v>
      </c>
      <c r="F1119" s="469">
        <v>44810</v>
      </c>
      <c r="G1119" s="470" t="s">
        <v>328</v>
      </c>
      <c r="H1119" s="470" t="s">
        <v>329</v>
      </c>
      <c r="I1119" s="470" t="s">
        <v>10</v>
      </c>
      <c r="J1119" s="79">
        <v>104258</v>
      </c>
      <c r="K1119" s="470" t="s">
        <v>2339</v>
      </c>
      <c r="L1119" s="470" t="s">
        <v>2340</v>
      </c>
      <c r="M1119" s="470" t="s">
        <v>355</v>
      </c>
      <c r="N1119" s="79">
        <v>6417</v>
      </c>
      <c r="O1119" s="504" t="s">
        <v>2333</v>
      </c>
      <c r="P1119" s="501" t="s">
        <v>2341</v>
      </c>
    </row>
    <row r="1120" spans="1:16" s="79" customFormat="1">
      <c r="A1120" s="79">
        <v>22001414</v>
      </c>
      <c r="B1120" s="470" t="s">
        <v>144</v>
      </c>
      <c r="C1120" s="470" t="s">
        <v>145</v>
      </c>
      <c r="D1120" s="468">
        <v>85680</v>
      </c>
      <c r="E1120" s="470" t="s">
        <v>1491</v>
      </c>
      <c r="F1120" s="469">
        <v>44810</v>
      </c>
      <c r="G1120" s="470" t="s">
        <v>328</v>
      </c>
      <c r="H1120" s="470" t="s">
        <v>329</v>
      </c>
      <c r="I1120" s="470" t="s">
        <v>10</v>
      </c>
      <c r="J1120" s="79">
        <v>136654</v>
      </c>
      <c r="K1120" s="470" t="s">
        <v>2342</v>
      </c>
      <c r="L1120" s="470" t="s">
        <v>2343</v>
      </c>
      <c r="M1120" s="470" t="s">
        <v>355</v>
      </c>
      <c r="N1120" s="79">
        <v>6417</v>
      </c>
      <c r="O1120" s="504" t="s">
        <v>2333</v>
      </c>
      <c r="P1120" s="501" t="s">
        <v>2344</v>
      </c>
    </row>
    <row r="1121" spans="1:16" s="79" customFormat="1">
      <c r="A1121" s="79">
        <v>22001416</v>
      </c>
      <c r="B1121" s="470" t="s">
        <v>144</v>
      </c>
      <c r="C1121" s="470" t="s">
        <v>145</v>
      </c>
      <c r="D1121" s="468">
        <v>34320</v>
      </c>
      <c r="E1121" s="470" t="s">
        <v>1491</v>
      </c>
      <c r="F1121" s="469">
        <v>44810</v>
      </c>
      <c r="G1121" s="470" t="s">
        <v>328</v>
      </c>
      <c r="H1121" s="470" t="s">
        <v>329</v>
      </c>
      <c r="I1121" s="470" t="s">
        <v>10</v>
      </c>
      <c r="J1121" s="79">
        <v>136654</v>
      </c>
      <c r="K1121" s="470" t="s">
        <v>2345</v>
      </c>
      <c r="L1121" s="470" t="s">
        <v>2343</v>
      </c>
      <c r="M1121" s="470" t="s">
        <v>358</v>
      </c>
      <c r="N1121" s="79">
        <v>6417</v>
      </c>
      <c r="O1121" s="504" t="s">
        <v>2333</v>
      </c>
      <c r="P1121" s="501" t="s">
        <v>2346</v>
      </c>
    </row>
    <row r="1122" spans="1:16" s="79" customFormat="1">
      <c r="A1122" s="79">
        <v>22001417</v>
      </c>
      <c r="B1122" s="470" t="s">
        <v>144</v>
      </c>
      <c r="C1122" s="470" t="s">
        <v>145</v>
      </c>
      <c r="D1122" s="468">
        <v>31715</v>
      </c>
      <c r="E1122" s="470" t="s">
        <v>1491</v>
      </c>
      <c r="F1122" s="469">
        <v>44810</v>
      </c>
      <c r="G1122" s="470" t="s">
        <v>328</v>
      </c>
      <c r="H1122" s="470" t="s">
        <v>329</v>
      </c>
      <c r="I1122" s="470" t="s">
        <v>10</v>
      </c>
      <c r="J1122" s="79">
        <v>135025</v>
      </c>
      <c r="K1122" s="470" t="s">
        <v>2347</v>
      </c>
      <c r="L1122" s="470" t="s">
        <v>2348</v>
      </c>
      <c r="M1122" s="470" t="s">
        <v>355</v>
      </c>
      <c r="N1122" s="79">
        <v>6417</v>
      </c>
      <c r="O1122" s="504" t="s">
        <v>2349</v>
      </c>
      <c r="P1122" s="501" t="s">
        <v>2350</v>
      </c>
    </row>
    <row r="1123" spans="1:16" s="79" customFormat="1">
      <c r="A1123" s="79">
        <v>22001418</v>
      </c>
      <c r="B1123" s="470" t="s">
        <v>144</v>
      </c>
      <c r="C1123" s="470" t="s">
        <v>145</v>
      </c>
      <c r="D1123" s="468">
        <v>48133</v>
      </c>
      <c r="E1123" s="470" t="s">
        <v>1491</v>
      </c>
      <c r="F1123" s="469">
        <v>44810</v>
      </c>
      <c r="G1123" s="470" t="s">
        <v>328</v>
      </c>
      <c r="H1123" s="470" t="s">
        <v>329</v>
      </c>
      <c r="I1123" s="470" t="s">
        <v>10</v>
      </c>
      <c r="J1123" s="79">
        <v>135025</v>
      </c>
      <c r="K1123" s="470" t="s">
        <v>2351</v>
      </c>
      <c r="L1123" s="470" t="s">
        <v>2348</v>
      </c>
      <c r="M1123" s="470" t="s">
        <v>358</v>
      </c>
      <c r="N1123" s="79">
        <v>6417</v>
      </c>
      <c r="O1123" s="504" t="s">
        <v>2349</v>
      </c>
      <c r="P1123" s="482" t="s">
        <v>2352</v>
      </c>
    </row>
    <row r="1124" spans="1:16" s="79" customFormat="1">
      <c r="A1124" s="79">
        <v>22001419</v>
      </c>
      <c r="B1124" s="470" t="s">
        <v>144</v>
      </c>
      <c r="C1124" s="470" t="s">
        <v>145</v>
      </c>
      <c r="D1124" s="468">
        <v>35158</v>
      </c>
      <c r="E1124" s="470" t="s">
        <v>1491</v>
      </c>
      <c r="F1124" s="469">
        <v>44810</v>
      </c>
      <c r="G1124" s="470" t="s">
        <v>328</v>
      </c>
      <c r="H1124" s="470" t="s">
        <v>329</v>
      </c>
      <c r="I1124" s="470" t="s">
        <v>10</v>
      </c>
      <c r="J1124" s="79">
        <v>135044</v>
      </c>
      <c r="K1124" s="470" t="s">
        <v>2353</v>
      </c>
      <c r="L1124" s="470" t="s">
        <v>2354</v>
      </c>
      <c r="M1124" s="470" t="s">
        <v>355</v>
      </c>
      <c r="N1124" s="79">
        <v>6417</v>
      </c>
      <c r="O1124" s="504" t="s">
        <v>2349</v>
      </c>
      <c r="P1124" s="501" t="s">
        <v>2355</v>
      </c>
    </row>
    <row r="1125" spans="1:16" s="79" customFormat="1">
      <c r="A1125" s="79">
        <v>22001420</v>
      </c>
      <c r="B1125" s="470" t="s">
        <v>144</v>
      </c>
      <c r="C1125" s="470" t="s">
        <v>145</v>
      </c>
      <c r="D1125" s="468">
        <v>44799</v>
      </c>
      <c r="E1125" s="470" t="s">
        <v>1491</v>
      </c>
      <c r="F1125" s="469">
        <v>44810</v>
      </c>
      <c r="G1125" s="470" t="s">
        <v>328</v>
      </c>
      <c r="H1125" s="470" t="s">
        <v>329</v>
      </c>
      <c r="I1125" s="470" t="s">
        <v>10</v>
      </c>
      <c r="J1125" s="79">
        <v>135044</v>
      </c>
      <c r="K1125" s="470" t="s">
        <v>2356</v>
      </c>
      <c r="L1125" s="470" t="s">
        <v>2354</v>
      </c>
      <c r="M1125" s="470" t="s">
        <v>358</v>
      </c>
      <c r="N1125" s="79">
        <v>6417</v>
      </c>
      <c r="O1125" s="504" t="s">
        <v>2349</v>
      </c>
      <c r="P1125" s="482" t="s">
        <v>2357</v>
      </c>
    </row>
    <row r="1126" spans="1:16" s="79" customFormat="1">
      <c r="A1126" s="79">
        <v>22001406</v>
      </c>
      <c r="B1126" s="470" t="s">
        <v>144</v>
      </c>
      <c r="C1126" s="470" t="s">
        <v>145</v>
      </c>
      <c r="D1126" s="468">
        <v>72790</v>
      </c>
      <c r="E1126" s="470" t="s">
        <v>1491</v>
      </c>
      <c r="F1126" s="469">
        <v>44812</v>
      </c>
      <c r="G1126" s="470" t="s">
        <v>328</v>
      </c>
      <c r="H1126" s="470" t="s">
        <v>329</v>
      </c>
      <c r="I1126" s="470" t="s">
        <v>10</v>
      </c>
      <c r="J1126" s="79">
        <v>1462057</v>
      </c>
      <c r="K1126" s="470" t="s">
        <v>2358</v>
      </c>
      <c r="L1126" s="470" t="s">
        <v>2359</v>
      </c>
      <c r="M1126" s="470" t="s">
        <v>358</v>
      </c>
      <c r="N1126" s="79">
        <v>6417</v>
      </c>
      <c r="O1126" s="504" t="s">
        <v>2360</v>
      </c>
      <c r="P1126" s="501" t="s">
        <v>2361</v>
      </c>
    </row>
    <row r="1127" spans="1:16" s="79" customFormat="1">
      <c r="A1127" s="79">
        <v>22001411</v>
      </c>
      <c r="B1127" s="470" t="s">
        <v>144</v>
      </c>
      <c r="C1127" s="470" t="s">
        <v>145</v>
      </c>
      <c r="D1127" s="468">
        <v>127210</v>
      </c>
      <c r="E1127" s="470" t="s">
        <v>1491</v>
      </c>
      <c r="F1127" s="469">
        <v>44812</v>
      </c>
      <c r="G1127" s="470" t="s">
        <v>328</v>
      </c>
      <c r="H1127" s="470" t="s">
        <v>329</v>
      </c>
      <c r="I1127" s="470" t="s">
        <v>10</v>
      </c>
      <c r="J1127" s="79">
        <v>1462057</v>
      </c>
      <c r="K1127" s="470" t="s">
        <v>2362</v>
      </c>
      <c r="L1127" s="470" t="s">
        <v>2359</v>
      </c>
      <c r="M1127" s="470" t="s">
        <v>355</v>
      </c>
      <c r="N1127" s="79">
        <v>6417</v>
      </c>
      <c r="O1127" s="504" t="s">
        <v>2360</v>
      </c>
      <c r="P1127" s="482" t="s">
        <v>2363</v>
      </c>
    </row>
    <row r="1128" spans="1:16" s="79" customFormat="1">
      <c r="A1128" s="79">
        <v>22001421</v>
      </c>
      <c r="B1128" s="470" t="s">
        <v>144</v>
      </c>
      <c r="C1128" s="470" t="s">
        <v>145</v>
      </c>
      <c r="D1128" s="468">
        <v>7590</v>
      </c>
      <c r="E1128" s="470" t="s">
        <v>1491</v>
      </c>
      <c r="F1128" s="469">
        <v>44812</v>
      </c>
      <c r="G1128" s="470" t="s">
        <v>328</v>
      </c>
      <c r="H1128" s="470" t="s">
        <v>329</v>
      </c>
      <c r="I1128" s="470" t="s">
        <v>10</v>
      </c>
      <c r="J1128" s="79">
        <v>109119</v>
      </c>
      <c r="K1128" s="470" t="s">
        <v>683</v>
      </c>
      <c r="L1128" s="470" t="s">
        <v>684</v>
      </c>
      <c r="M1128" s="470" t="s">
        <v>456</v>
      </c>
      <c r="N1128" s="79">
        <v>6417</v>
      </c>
      <c r="O1128" s="470"/>
      <c r="P1128" s="482" t="s">
        <v>2364</v>
      </c>
    </row>
    <row r="1129" spans="1:16" s="79" customFormat="1">
      <c r="A1129" s="79">
        <v>22001422</v>
      </c>
      <c r="B1129" s="470" t="s">
        <v>144</v>
      </c>
      <c r="C1129" s="470" t="s">
        <v>145</v>
      </c>
      <c r="D1129" s="468">
        <v>7140</v>
      </c>
      <c r="E1129" s="470" t="s">
        <v>1491</v>
      </c>
      <c r="F1129" s="469">
        <v>44812</v>
      </c>
      <c r="G1129" s="470" t="s">
        <v>328</v>
      </c>
      <c r="H1129" s="470" t="s">
        <v>329</v>
      </c>
      <c r="I1129" s="470" t="s">
        <v>10</v>
      </c>
      <c r="J1129" s="79">
        <v>109119</v>
      </c>
      <c r="K1129" s="470" t="s">
        <v>683</v>
      </c>
      <c r="L1129" s="470" t="s">
        <v>684</v>
      </c>
      <c r="M1129" s="470" t="s">
        <v>456</v>
      </c>
      <c r="N1129" s="79">
        <v>6417</v>
      </c>
      <c r="O1129" s="470"/>
      <c r="P1129" s="482" t="s">
        <v>2365</v>
      </c>
    </row>
    <row r="1130" spans="1:16" s="79" customFormat="1">
      <c r="A1130" s="79">
        <v>22001423</v>
      </c>
      <c r="B1130" s="470" t="s">
        <v>144</v>
      </c>
      <c r="C1130" s="470" t="s">
        <v>145</v>
      </c>
      <c r="D1130" s="468">
        <v>4860</v>
      </c>
      <c r="E1130" s="470" t="s">
        <v>1491</v>
      </c>
      <c r="F1130" s="469">
        <v>44812</v>
      </c>
      <c r="G1130" s="470" t="s">
        <v>328</v>
      </c>
      <c r="H1130" s="470" t="s">
        <v>329</v>
      </c>
      <c r="I1130" s="470" t="s">
        <v>10</v>
      </c>
      <c r="J1130" s="79">
        <v>109119</v>
      </c>
      <c r="K1130" s="470" t="s">
        <v>1747</v>
      </c>
      <c r="L1130" s="470" t="s">
        <v>684</v>
      </c>
      <c r="M1130" s="470" t="s">
        <v>456</v>
      </c>
      <c r="N1130" s="79">
        <v>6417</v>
      </c>
      <c r="O1130" s="470"/>
      <c r="P1130" s="482" t="s">
        <v>2366</v>
      </c>
    </row>
    <row r="1131" spans="1:16" s="79" customFormat="1">
      <c r="A1131" s="79">
        <v>22001424</v>
      </c>
      <c r="B1131" s="470" t="s">
        <v>144</v>
      </c>
      <c r="C1131" s="470" t="s">
        <v>145</v>
      </c>
      <c r="D1131" s="468">
        <v>4615</v>
      </c>
      <c r="E1131" s="470" t="s">
        <v>1491</v>
      </c>
      <c r="F1131" s="469">
        <v>44812</v>
      </c>
      <c r="G1131" s="470" t="s">
        <v>328</v>
      </c>
      <c r="H1131" s="470" t="s">
        <v>329</v>
      </c>
      <c r="I1131" s="470" t="s">
        <v>10</v>
      </c>
      <c r="J1131" s="79">
        <v>109119</v>
      </c>
      <c r="K1131" s="470" t="s">
        <v>1747</v>
      </c>
      <c r="L1131" s="470" t="s">
        <v>684</v>
      </c>
      <c r="M1131" s="470" t="s">
        <v>456</v>
      </c>
      <c r="N1131" s="79">
        <v>6417</v>
      </c>
      <c r="O1131" s="470"/>
      <c r="P1131" s="482" t="s">
        <v>2367</v>
      </c>
    </row>
    <row r="1132" spans="1:16" s="79" customFormat="1">
      <c r="A1132" s="79">
        <v>22001425</v>
      </c>
      <c r="B1132" s="470" t="s">
        <v>144</v>
      </c>
      <c r="C1132" s="470" t="s">
        <v>145</v>
      </c>
      <c r="D1132" s="468">
        <v>3680</v>
      </c>
      <c r="E1132" s="470" t="s">
        <v>1491</v>
      </c>
      <c r="F1132" s="469">
        <v>44812</v>
      </c>
      <c r="G1132" s="470" t="s">
        <v>328</v>
      </c>
      <c r="H1132" s="470" t="s">
        <v>329</v>
      </c>
      <c r="I1132" s="470" t="s">
        <v>10</v>
      </c>
      <c r="J1132" s="79">
        <v>109119</v>
      </c>
      <c r="K1132" s="470" t="s">
        <v>1747</v>
      </c>
      <c r="L1132" s="470" t="s">
        <v>684</v>
      </c>
      <c r="M1132" s="470" t="s">
        <v>456</v>
      </c>
      <c r="N1132" s="79">
        <v>6417</v>
      </c>
      <c r="O1132" s="470"/>
      <c r="P1132" s="482" t="s">
        <v>2368</v>
      </c>
    </row>
    <row r="1133" spans="1:16" s="79" customFormat="1">
      <c r="A1133" s="79">
        <v>22001426</v>
      </c>
      <c r="B1133" s="470" t="s">
        <v>144</v>
      </c>
      <c r="C1133" s="470" t="s">
        <v>145</v>
      </c>
      <c r="D1133" s="468">
        <v>2760</v>
      </c>
      <c r="E1133" s="470" t="s">
        <v>1491</v>
      </c>
      <c r="F1133" s="469">
        <v>44812</v>
      </c>
      <c r="G1133" s="470" t="s">
        <v>328</v>
      </c>
      <c r="H1133" s="470" t="s">
        <v>329</v>
      </c>
      <c r="I1133" s="470" t="s">
        <v>10</v>
      </c>
      <c r="J1133" s="79">
        <v>109119</v>
      </c>
      <c r="K1133" s="470" t="s">
        <v>1747</v>
      </c>
      <c r="L1133" s="470" t="s">
        <v>684</v>
      </c>
      <c r="M1133" s="470" t="s">
        <v>456</v>
      </c>
      <c r="N1133" s="79">
        <v>6417</v>
      </c>
      <c r="O1133" s="470"/>
      <c r="P1133" s="482" t="s">
        <v>2369</v>
      </c>
    </row>
    <row r="1134" spans="1:16" s="79" customFormat="1">
      <c r="A1134" s="79">
        <v>22001427</v>
      </c>
      <c r="B1134" s="470" t="s">
        <v>144</v>
      </c>
      <c r="C1134" s="470" t="s">
        <v>145</v>
      </c>
      <c r="D1134" s="468">
        <v>2070</v>
      </c>
      <c r="E1134" s="470" t="s">
        <v>1491</v>
      </c>
      <c r="F1134" s="469">
        <v>44812</v>
      </c>
      <c r="G1134" s="470" t="s">
        <v>328</v>
      </c>
      <c r="H1134" s="470" t="s">
        <v>329</v>
      </c>
      <c r="I1134" s="470" t="s">
        <v>10</v>
      </c>
      <c r="J1134" s="79">
        <v>109119</v>
      </c>
      <c r="K1134" s="470" t="s">
        <v>1747</v>
      </c>
      <c r="L1134" s="470" t="s">
        <v>684</v>
      </c>
      <c r="M1134" s="470" t="s">
        <v>456</v>
      </c>
      <c r="N1134" s="79">
        <v>6417</v>
      </c>
      <c r="O1134" s="470"/>
      <c r="P1134" s="482" t="s">
        <v>2370</v>
      </c>
    </row>
    <row r="1135" spans="1:16" s="79" customFormat="1">
      <c r="A1135" s="79">
        <v>22001428</v>
      </c>
      <c r="B1135" s="470" t="s">
        <v>144</v>
      </c>
      <c r="C1135" s="470" t="s">
        <v>145</v>
      </c>
      <c r="D1135" s="468">
        <v>1840</v>
      </c>
      <c r="E1135" s="470" t="s">
        <v>1491</v>
      </c>
      <c r="F1135" s="469">
        <v>44812</v>
      </c>
      <c r="G1135" s="470" t="s">
        <v>328</v>
      </c>
      <c r="H1135" s="470" t="s">
        <v>329</v>
      </c>
      <c r="I1135" s="470" t="s">
        <v>10</v>
      </c>
      <c r="J1135" s="79">
        <v>109119</v>
      </c>
      <c r="K1135" s="470" t="s">
        <v>1747</v>
      </c>
      <c r="L1135" s="470" t="s">
        <v>684</v>
      </c>
      <c r="M1135" s="470" t="s">
        <v>456</v>
      </c>
      <c r="N1135" s="79">
        <v>6417</v>
      </c>
      <c r="O1135" s="470"/>
      <c r="P1135" s="482" t="s">
        <v>2371</v>
      </c>
    </row>
    <row r="1136" spans="1:16" s="79" customFormat="1">
      <c r="A1136" s="79">
        <v>22001432</v>
      </c>
      <c r="B1136" s="470" t="s">
        <v>144</v>
      </c>
      <c r="C1136" s="470" t="s">
        <v>145</v>
      </c>
      <c r="D1136" s="468">
        <v>1150</v>
      </c>
      <c r="E1136" s="470" t="s">
        <v>1491</v>
      </c>
      <c r="F1136" s="469">
        <v>44812</v>
      </c>
      <c r="G1136" s="470" t="s">
        <v>328</v>
      </c>
      <c r="H1136" s="470" t="s">
        <v>329</v>
      </c>
      <c r="I1136" s="470" t="s">
        <v>10</v>
      </c>
      <c r="J1136" s="79">
        <v>109119</v>
      </c>
      <c r="K1136" s="470" t="s">
        <v>1747</v>
      </c>
      <c r="L1136" s="470" t="s">
        <v>684</v>
      </c>
      <c r="M1136" s="470" t="s">
        <v>456</v>
      </c>
      <c r="N1136" s="79">
        <v>6417</v>
      </c>
      <c r="O1136" s="470"/>
      <c r="P1136" s="482" t="s">
        <v>2372</v>
      </c>
    </row>
    <row r="1137" spans="1:16" s="79" customFormat="1">
      <c r="A1137" s="79">
        <v>22001434</v>
      </c>
      <c r="B1137" s="470" t="s">
        <v>144</v>
      </c>
      <c r="C1137" s="470" t="s">
        <v>145</v>
      </c>
      <c r="D1137" s="468">
        <v>540</v>
      </c>
      <c r="E1137" s="470" t="s">
        <v>1491</v>
      </c>
      <c r="F1137" s="469">
        <v>44812</v>
      </c>
      <c r="G1137" s="470" t="s">
        <v>328</v>
      </c>
      <c r="H1137" s="470" t="s">
        <v>329</v>
      </c>
      <c r="I1137" s="470" t="s">
        <v>10</v>
      </c>
      <c r="J1137" s="79">
        <v>106681</v>
      </c>
      <c r="K1137" s="470" t="s">
        <v>2072</v>
      </c>
      <c r="L1137" s="470" t="s">
        <v>2073</v>
      </c>
      <c r="M1137" s="470" t="s">
        <v>456</v>
      </c>
      <c r="N1137" s="79">
        <v>6417</v>
      </c>
      <c r="O1137" s="470"/>
      <c r="P1137" s="501" t="s">
        <v>2373</v>
      </c>
    </row>
    <row r="1138" spans="1:16" s="79" customFormat="1">
      <c r="A1138" s="79">
        <v>22001436</v>
      </c>
      <c r="B1138" s="470" t="s">
        <v>144</v>
      </c>
      <c r="C1138" s="470" t="s">
        <v>145</v>
      </c>
      <c r="D1138" s="468">
        <v>4370</v>
      </c>
      <c r="E1138" s="470" t="s">
        <v>1491</v>
      </c>
      <c r="F1138" s="469">
        <v>44812</v>
      </c>
      <c r="G1138" s="470" t="s">
        <v>328</v>
      </c>
      <c r="H1138" s="470" t="s">
        <v>329</v>
      </c>
      <c r="I1138" s="470" t="s">
        <v>10</v>
      </c>
      <c r="J1138" s="79">
        <v>109119</v>
      </c>
      <c r="K1138" s="470" t="s">
        <v>683</v>
      </c>
      <c r="L1138" s="470" t="s">
        <v>684</v>
      </c>
      <c r="M1138" s="470" t="s">
        <v>456</v>
      </c>
      <c r="N1138" s="79">
        <v>6417</v>
      </c>
      <c r="O1138" s="470"/>
      <c r="P1138" s="482" t="s">
        <v>2374</v>
      </c>
    </row>
    <row r="1139" spans="1:16" s="79" customFormat="1">
      <c r="A1139" s="79">
        <v>22001437</v>
      </c>
      <c r="B1139" s="470" t="s">
        <v>144</v>
      </c>
      <c r="C1139" s="470" t="s">
        <v>145</v>
      </c>
      <c r="D1139" s="468">
        <v>2990</v>
      </c>
      <c r="E1139" s="470" t="s">
        <v>1491</v>
      </c>
      <c r="F1139" s="469">
        <v>44812</v>
      </c>
      <c r="G1139" s="470" t="s">
        <v>328</v>
      </c>
      <c r="H1139" s="470" t="s">
        <v>329</v>
      </c>
      <c r="I1139" s="470" t="s">
        <v>10</v>
      </c>
      <c r="J1139" s="79">
        <v>109119</v>
      </c>
      <c r="K1139" s="470" t="s">
        <v>1747</v>
      </c>
      <c r="L1139" s="470" t="s">
        <v>684</v>
      </c>
      <c r="M1139" s="470" t="s">
        <v>456</v>
      </c>
      <c r="N1139" s="79">
        <v>6417</v>
      </c>
      <c r="O1139" s="470"/>
      <c r="P1139" s="482" t="s">
        <v>2375</v>
      </c>
    </row>
    <row r="1140" spans="1:16" s="79" customFormat="1">
      <c r="A1140" s="79">
        <v>22001438</v>
      </c>
      <c r="B1140" s="470" t="s">
        <v>144</v>
      </c>
      <c r="C1140" s="470" t="s">
        <v>145</v>
      </c>
      <c r="D1140" s="468">
        <v>7015</v>
      </c>
      <c r="E1140" s="470" t="s">
        <v>1491</v>
      </c>
      <c r="F1140" s="469">
        <v>44812</v>
      </c>
      <c r="G1140" s="470" t="s">
        <v>328</v>
      </c>
      <c r="H1140" s="470" t="s">
        <v>329</v>
      </c>
      <c r="I1140" s="470" t="s">
        <v>10</v>
      </c>
      <c r="J1140" s="79">
        <v>109119</v>
      </c>
      <c r="K1140" s="470" t="s">
        <v>1747</v>
      </c>
      <c r="L1140" s="470" t="s">
        <v>684</v>
      </c>
      <c r="M1140" s="470" t="s">
        <v>456</v>
      </c>
      <c r="N1140" s="79">
        <v>6417</v>
      </c>
      <c r="O1140" s="470"/>
      <c r="P1140" s="482" t="s">
        <v>2376</v>
      </c>
    </row>
    <row r="1141" spans="1:16" s="79" customFormat="1">
      <c r="A1141" s="79">
        <v>22001440</v>
      </c>
      <c r="B1141" s="470" t="s">
        <v>144</v>
      </c>
      <c r="C1141" s="470" t="s">
        <v>145</v>
      </c>
      <c r="D1141" s="468">
        <v>7012.5</v>
      </c>
      <c r="E1141" s="470" t="s">
        <v>1491</v>
      </c>
      <c r="F1141" s="469">
        <v>44812</v>
      </c>
      <c r="G1141" s="470" t="s">
        <v>328</v>
      </c>
      <c r="H1141" s="470" t="s">
        <v>329</v>
      </c>
      <c r="I1141" s="470" t="s">
        <v>10</v>
      </c>
      <c r="J1141" s="79">
        <v>109119</v>
      </c>
      <c r="K1141" s="470" t="s">
        <v>683</v>
      </c>
      <c r="L1141" s="470" t="s">
        <v>684</v>
      </c>
      <c r="M1141" s="470" t="s">
        <v>456</v>
      </c>
      <c r="N1141" s="79">
        <v>6417</v>
      </c>
      <c r="O1141" s="470"/>
      <c r="P1141" s="482" t="s">
        <v>2377</v>
      </c>
    </row>
    <row r="1142" spans="1:16" s="79" customFormat="1">
      <c r="A1142" s="79">
        <v>22001441</v>
      </c>
      <c r="B1142" s="470" t="s">
        <v>144</v>
      </c>
      <c r="C1142" s="470" t="s">
        <v>145</v>
      </c>
      <c r="D1142" s="468">
        <v>1727.5</v>
      </c>
      <c r="E1142" s="470" t="s">
        <v>1491</v>
      </c>
      <c r="F1142" s="469">
        <v>44812</v>
      </c>
      <c r="G1142" s="470" t="s">
        <v>328</v>
      </c>
      <c r="H1142" s="470" t="s">
        <v>329</v>
      </c>
      <c r="I1142" s="470" t="s">
        <v>10</v>
      </c>
      <c r="J1142" s="79">
        <v>109119</v>
      </c>
      <c r="K1142" s="470" t="s">
        <v>1747</v>
      </c>
      <c r="L1142" s="470" t="s">
        <v>684</v>
      </c>
      <c r="M1142" s="470" t="s">
        <v>456</v>
      </c>
      <c r="N1142" s="79">
        <v>6417</v>
      </c>
      <c r="O1142" s="470"/>
      <c r="P1142" s="482" t="s">
        <v>2378</v>
      </c>
    </row>
    <row r="1143" spans="1:16" s="79" customFormat="1">
      <c r="A1143" s="79">
        <v>22001442</v>
      </c>
      <c r="B1143" s="470" t="s">
        <v>144</v>
      </c>
      <c r="C1143" s="470" t="s">
        <v>145</v>
      </c>
      <c r="D1143" s="468">
        <v>6680</v>
      </c>
      <c r="E1143" s="470" t="s">
        <v>1491</v>
      </c>
      <c r="F1143" s="469">
        <v>44812</v>
      </c>
      <c r="G1143" s="470" t="s">
        <v>328</v>
      </c>
      <c r="H1143" s="470" t="s">
        <v>329</v>
      </c>
      <c r="I1143" s="470" t="s">
        <v>10</v>
      </c>
      <c r="J1143" s="79">
        <v>109119</v>
      </c>
      <c r="K1143" s="470" t="s">
        <v>1747</v>
      </c>
      <c r="L1143" s="470" t="s">
        <v>684</v>
      </c>
      <c r="M1143" s="470" t="s">
        <v>456</v>
      </c>
      <c r="N1143" s="79">
        <v>6417</v>
      </c>
      <c r="O1143" s="470"/>
      <c r="P1143" s="482" t="s">
        <v>2379</v>
      </c>
    </row>
    <row r="1144" spans="1:16" s="79" customFormat="1">
      <c r="A1144" s="79">
        <v>22001450</v>
      </c>
      <c r="B1144" s="470" t="s">
        <v>144</v>
      </c>
      <c r="C1144" s="470" t="s">
        <v>145</v>
      </c>
      <c r="D1144" s="468">
        <v>300</v>
      </c>
      <c r="E1144" s="470" t="s">
        <v>1491</v>
      </c>
      <c r="F1144" s="469">
        <v>44813</v>
      </c>
      <c r="G1144" s="470" t="s">
        <v>328</v>
      </c>
      <c r="H1144" s="470" t="s">
        <v>329</v>
      </c>
      <c r="I1144" s="470" t="s">
        <v>10</v>
      </c>
      <c r="J1144" s="79">
        <v>1521479</v>
      </c>
      <c r="K1144" s="470" t="s">
        <v>2380</v>
      </c>
      <c r="L1144" s="470" t="s">
        <v>2381</v>
      </c>
      <c r="M1144" s="470" t="s">
        <v>419</v>
      </c>
      <c r="N1144" s="79">
        <v>6417</v>
      </c>
      <c r="O1144" s="470"/>
      <c r="P1144" s="482" t="s">
        <v>2382</v>
      </c>
    </row>
    <row r="1145" spans="1:16" s="79" customFormat="1">
      <c r="A1145" s="79">
        <v>22001451</v>
      </c>
      <c r="B1145" s="470" t="s">
        <v>144</v>
      </c>
      <c r="C1145" s="470" t="s">
        <v>145</v>
      </c>
      <c r="D1145" s="468">
        <v>300</v>
      </c>
      <c r="E1145" s="470" t="s">
        <v>1491</v>
      </c>
      <c r="F1145" s="469">
        <v>44813</v>
      </c>
      <c r="G1145" s="470" t="s">
        <v>328</v>
      </c>
      <c r="H1145" s="470" t="s">
        <v>329</v>
      </c>
      <c r="I1145" s="470" t="s">
        <v>10</v>
      </c>
      <c r="J1145" s="79">
        <v>1454392</v>
      </c>
      <c r="K1145" s="470" t="s">
        <v>971</v>
      </c>
      <c r="L1145" s="470" t="s">
        <v>692</v>
      </c>
      <c r="M1145" s="470" t="s">
        <v>419</v>
      </c>
      <c r="N1145" s="79">
        <v>6417</v>
      </c>
      <c r="O1145" s="470"/>
      <c r="P1145" s="482" t="s">
        <v>2383</v>
      </c>
    </row>
    <row r="1146" spans="1:16" s="79" customFormat="1">
      <c r="A1146" s="79">
        <v>22001452</v>
      </c>
      <c r="B1146" s="470" t="s">
        <v>144</v>
      </c>
      <c r="C1146" s="470" t="s">
        <v>145</v>
      </c>
      <c r="D1146" s="468">
        <v>300</v>
      </c>
      <c r="E1146" s="470" t="s">
        <v>1491</v>
      </c>
      <c r="F1146" s="469">
        <v>44813</v>
      </c>
      <c r="G1146" s="470" t="s">
        <v>328</v>
      </c>
      <c r="H1146" s="470" t="s">
        <v>329</v>
      </c>
      <c r="I1146" s="470" t="s">
        <v>10</v>
      </c>
      <c r="J1146" s="79">
        <v>111619</v>
      </c>
      <c r="K1146" s="470" t="s">
        <v>1897</v>
      </c>
      <c r="L1146" s="470" t="s">
        <v>1001</v>
      </c>
      <c r="M1146" s="470" t="s">
        <v>419</v>
      </c>
      <c r="N1146" s="79">
        <v>6417</v>
      </c>
      <c r="O1146" s="470"/>
      <c r="P1146" s="482" t="s">
        <v>2384</v>
      </c>
    </row>
    <row r="1147" spans="1:16" s="79" customFormat="1">
      <c r="A1147" s="79">
        <v>22001453</v>
      </c>
      <c r="B1147" s="470" t="s">
        <v>144</v>
      </c>
      <c r="C1147" s="470" t="s">
        <v>145</v>
      </c>
      <c r="D1147" s="468">
        <v>300</v>
      </c>
      <c r="E1147" s="470" t="s">
        <v>1491</v>
      </c>
      <c r="F1147" s="469">
        <v>44813</v>
      </c>
      <c r="G1147" s="470" t="s">
        <v>328</v>
      </c>
      <c r="H1147" s="470" t="s">
        <v>329</v>
      </c>
      <c r="I1147" s="470" t="s">
        <v>10</v>
      </c>
      <c r="J1147" s="79">
        <v>1514988</v>
      </c>
      <c r="K1147" s="470" t="s">
        <v>2027</v>
      </c>
      <c r="L1147" s="470" t="s">
        <v>692</v>
      </c>
      <c r="M1147" s="470" t="s">
        <v>419</v>
      </c>
      <c r="N1147" s="79">
        <v>6417</v>
      </c>
      <c r="O1147" s="470"/>
      <c r="P1147" s="482" t="s">
        <v>2385</v>
      </c>
    </row>
    <row r="1148" spans="1:16" s="79" customFormat="1">
      <c r="A1148" s="79">
        <v>22001454</v>
      </c>
      <c r="B1148" s="470" t="s">
        <v>144</v>
      </c>
      <c r="C1148" s="470" t="s">
        <v>145</v>
      </c>
      <c r="D1148" s="468">
        <v>300</v>
      </c>
      <c r="E1148" s="470" t="s">
        <v>1491</v>
      </c>
      <c r="F1148" s="469">
        <v>44813</v>
      </c>
      <c r="G1148" s="470" t="s">
        <v>328</v>
      </c>
      <c r="H1148" s="470" t="s">
        <v>329</v>
      </c>
      <c r="I1148" s="470" t="s">
        <v>10</v>
      </c>
      <c r="J1148" s="79">
        <v>1433645</v>
      </c>
      <c r="K1148" s="470" t="s">
        <v>2386</v>
      </c>
      <c r="L1148" s="470" t="s">
        <v>692</v>
      </c>
      <c r="M1148" s="470" t="s">
        <v>419</v>
      </c>
      <c r="N1148" s="79">
        <v>6417</v>
      </c>
      <c r="O1148" s="470"/>
      <c r="P1148" s="482" t="s">
        <v>2387</v>
      </c>
    </row>
    <row r="1149" spans="1:16" s="79" customFormat="1">
      <c r="A1149" s="79">
        <v>22001455</v>
      </c>
      <c r="B1149" s="470" t="s">
        <v>144</v>
      </c>
      <c r="C1149" s="470" t="s">
        <v>145</v>
      </c>
      <c r="D1149" s="468">
        <v>900</v>
      </c>
      <c r="E1149" s="470" t="s">
        <v>1491</v>
      </c>
      <c r="F1149" s="469">
        <v>44813</v>
      </c>
      <c r="G1149" s="470" t="s">
        <v>328</v>
      </c>
      <c r="H1149" s="470" t="s">
        <v>329</v>
      </c>
      <c r="I1149" s="470" t="s">
        <v>10</v>
      </c>
      <c r="J1149" s="79">
        <v>1424514</v>
      </c>
      <c r="K1149" s="470" t="s">
        <v>1780</v>
      </c>
      <c r="L1149" s="470" t="s">
        <v>692</v>
      </c>
      <c r="M1149" s="470" t="s">
        <v>419</v>
      </c>
      <c r="N1149" s="79">
        <v>6417</v>
      </c>
      <c r="O1149" s="470"/>
      <c r="P1149" s="482" t="s">
        <v>2388</v>
      </c>
    </row>
    <row r="1150" spans="1:16" s="79" customFormat="1">
      <c r="A1150" s="79">
        <v>22001456</v>
      </c>
      <c r="B1150" s="470" t="s">
        <v>144</v>
      </c>
      <c r="C1150" s="470" t="s">
        <v>145</v>
      </c>
      <c r="D1150" s="468">
        <v>900</v>
      </c>
      <c r="E1150" s="470" t="s">
        <v>1491</v>
      </c>
      <c r="F1150" s="469">
        <v>44813</v>
      </c>
      <c r="G1150" s="470" t="s">
        <v>328</v>
      </c>
      <c r="H1150" s="470" t="s">
        <v>329</v>
      </c>
      <c r="I1150" s="470" t="s">
        <v>10</v>
      </c>
      <c r="J1150" s="79">
        <v>1524528</v>
      </c>
      <c r="K1150" s="470" t="s">
        <v>2389</v>
      </c>
      <c r="L1150" s="470" t="s">
        <v>2390</v>
      </c>
      <c r="M1150" s="470" t="s">
        <v>419</v>
      </c>
      <c r="N1150" s="79">
        <v>6417</v>
      </c>
      <c r="O1150" s="470"/>
      <c r="P1150" s="482" t="s">
        <v>2391</v>
      </c>
    </row>
    <row r="1151" spans="1:16" s="79" customFormat="1">
      <c r="A1151" s="79">
        <v>22001457</v>
      </c>
      <c r="B1151" s="470" t="s">
        <v>144</v>
      </c>
      <c r="C1151" s="470" t="s">
        <v>145</v>
      </c>
      <c r="D1151" s="468">
        <v>5400</v>
      </c>
      <c r="E1151" s="470" t="s">
        <v>1491</v>
      </c>
      <c r="F1151" s="469">
        <v>44813</v>
      </c>
      <c r="G1151" s="470" t="s">
        <v>328</v>
      </c>
      <c r="H1151" s="470" t="s">
        <v>329</v>
      </c>
      <c r="I1151" s="470" t="s">
        <v>10</v>
      </c>
      <c r="J1151" s="79">
        <v>1524528</v>
      </c>
      <c r="K1151" s="470" t="s">
        <v>2392</v>
      </c>
      <c r="L1151" s="470" t="s">
        <v>2390</v>
      </c>
      <c r="M1151" s="470" t="s">
        <v>419</v>
      </c>
      <c r="N1151" s="79">
        <v>6417</v>
      </c>
      <c r="O1151" s="470"/>
      <c r="P1151" s="482" t="s">
        <v>2393</v>
      </c>
    </row>
    <row r="1152" spans="1:16" s="79" customFormat="1">
      <c r="A1152" s="79">
        <v>22001458</v>
      </c>
      <c r="B1152" s="470" t="s">
        <v>144</v>
      </c>
      <c r="C1152" s="470" t="s">
        <v>145</v>
      </c>
      <c r="D1152" s="468">
        <v>1800</v>
      </c>
      <c r="E1152" s="470" t="s">
        <v>1491</v>
      </c>
      <c r="F1152" s="469">
        <v>44813</v>
      </c>
      <c r="G1152" s="470" t="s">
        <v>328</v>
      </c>
      <c r="H1152" s="470" t="s">
        <v>329</v>
      </c>
      <c r="I1152" s="470" t="s">
        <v>10</v>
      </c>
      <c r="J1152" s="79">
        <v>1524528</v>
      </c>
      <c r="K1152" s="470" t="s">
        <v>2392</v>
      </c>
      <c r="L1152" s="470" t="s">
        <v>2390</v>
      </c>
      <c r="M1152" s="470" t="s">
        <v>419</v>
      </c>
      <c r="N1152" s="79">
        <v>6417</v>
      </c>
      <c r="O1152" s="470"/>
      <c r="P1152" s="482" t="s">
        <v>2394</v>
      </c>
    </row>
    <row r="1153" spans="1:16" s="79" customFormat="1">
      <c r="A1153" s="79">
        <v>22001444</v>
      </c>
      <c r="B1153" s="470" t="s">
        <v>144</v>
      </c>
      <c r="C1153" s="470" t="s">
        <v>145</v>
      </c>
      <c r="D1153" s="468">
        <v>44460.72</v>
      </c>
      <c r="E1153" s="470" t="s">
        <v>1491</v>
      </c>
      <c r="F1153" s="469">
        <v>44816</v>
      </c>
      <c r="G1153" s="470" t="s">
        <v>328</v>
      </c>
      <c r="H1153" s="470" t="s">
        <v>329</v>
      </c>
      <c r="I1153" s="470" t="s">
        <v>10</v>
      </c>
      <c r="J1153" s="79">
        <v>139071</v>
      </c>
      <c r="K1153" s="470" t="s">
        <v>2395</v>
      </c>
      <c r="L1153" s="470" t="s">
        <v>2396</v>
      </c>
      <c r="M1153" s="470" t="s">
        <v>358</v>
      </c>
      <c r="N1153" s="79">
        <v>6417</v>
      </c>
      <c r="O1153" s="504" t="s">
        <v>2333</v>
      </c>
      <c r="P1153" s="501" t="s">
        <v>2397</v>
      </c>
    </row>
    <row r="1154" spans="1:16" s="79" customFormat="1">
      <c r="A1154" s="79">
        <v>22001459</v>
      </c>
      <c r="B1154" s="470" t="s">
        <v>144</v>
      </c>
      <c r="C1154" s="470" t="s">
        <v>145</v>
      </c>
      <c r="D1154" s="468">
        <v>600</v>
      </c>
      <c r="E1154" s="470" t="s">
        <v>1491</v>
      </c>
      <c r="F1154" s="469">
        <v>44816</v>
      </c>
      <c r="G1154" s="470" t="s">
        <v>328</v>
      </c>
      <c r="H1154" s="470" t="s">
        <v>329</v>
      </c>
      <c r="I1154" s="470" t="s">
        <v>10</v>
      </c>
      <c r="J1154" s="79">
        <v>1343943</v>
      </c>
      <c r="K1154" s="470" t="s">
        <v>657</v>
      </c>
      <c r="L1154" s="470" t="s">
        <v>658</v>
      </c>
      <c r="M1154" s="470" t="s">
        <v>419</v>
      </c>
      <c r="N1154" s="79">
        <v>6417</v>
      </c>
      <c r="O1154" s="470"/>
      <c r="P1154" s="482" t="s">
        <v>2398</v>
      </c>
    </row>
    <row r="1155" spans="1:16" s="79" customFormat="1">
      <c r="A1155" s="79">
        <v>22001460</v>
      </c>
      <c r="B1155" s="470" t="s">
        <v>144</v>
      </c>
      <c r="C1155" s="470" t="s">
        <v>145</v>
      </c>
      <c r="D1155" s="468">
        <v>300</v>
      </c>
      <c r="E1155" s="470" t="s">
        <v>1491</v>
      </c>
      <c r="F1155" s="469">
        <v>44816</v>
      </c>
      <c r="G1155" s="470" t="s">
        <v>328</v>
      </c>
      <c r="H1155" s="470" t="s">
        <v>329</v>
      </c>
      <c r="I1155" s="470" t="s">
        <v>10</v>
      </c>
      <c r="J1155" s="79">
        <v>1528105</v>
      </c>
      <c r="K1155" s="470" t="s">
        <v>2399</v>
      </c>
      <c r="L1155" s="470" t="s">
        <v>2400</v>
      </c>
      <c r="M1155" s="470" t="s">
        <v>419</v>
      </c>
      <c r="N1155" s="79">
        <v>6417</v>
      </c>
      <c r="O1155" s="470"/>
      <c r="P1155" s="482" t="s">
        <v>2401</v>
      </c>
    </row>
    <row r="1156" spans="1:16" s="79" customFormat="1">
      <c r="A1156" s="79">
        <v>22001461</v>
      </c>
      <c r="B1156" s="470" t="s">
        <v>144</v>
      </c>
      <c r="C1156" s="470" t="s">
        <v>145</v>
      </c>
      <c r="D1156" s="468">
        <v>300</v>
      </c>
      <c r="E1156" s="470" t="s">
        <v>1491</v>
      </c>
      <c r="F1156" s="469">
        <v>44816</v>
      </c>
      <c r="G1156" s="470" t="s">
        <v>328</v>
      </c>
      <c r="H1156" s="470" t="s">
        <v>329</v>
      </c>
      <c r="I1156" s="470" t="s">
        <v>10</v>
      </c>
      <c r="J1156" s="79">
        <v>1528145</v>
      </c>
      <c r="K1156" s="470" t="s">
        <v>2402</v>
      </c>
      <c r="L1156" s="470" t="s">
        <v>2403</v>
      </c>
      <c r="M1156" s="470" t="s">
        <v>419</v>
      </c>
      <c r="N1156" s="79">
        <v>6417</v>
      </c>
      <c r="O1156" s="470"/>
      <c r="P1156" s="482" t="s">
        <v>2404</v>
      </c>
    </row>
    <row r="1157" spans="1:16" s="79" customFormat="1">
      <c r="A1157" s="79">
        <v>22001462</v>
      </c>
      <c r="B1157" s="470" t="s">
        <v>144</v>
      </c>
      <c r="C1157" s="470" t="s">
        <v>145</v>
      </c>
      <c r="D1157" s="468">
        <v>300</v>
      </c>
      <c r="E1157" s="470" t="s">
        <v>1491</v>
      </c>
      <c r="F1157" s="469">
        <v>44816</v>
      </c>
      <c r="G1157" s="470" t="s">
        <v>328</v>
      </c>
      <c r="H1157" s="470" t="s">
        <v>329</v>
      </c>
      <c r="I1157" s="470" t="s">
        <v>10</v>
      </c>
      <c r="J1157" s="79">
        <v>1528126</v>
      </c>
      <c r="K1157" s="470" t="s">
        <v>2405</v>
      </c>
      <c r="L1157" s="470" t="s">
        <v>2406</v>
      </c>
      <c r="M1157" s="470" t="s">
        <v>419</v>
      </c>
      <c r="N1157" s="79">
        <v>6417</v>
      </c>
      <c r="O1157" s="470"/>
      <c r="P1157" s="482" t="s">
        <v>2407</v>
      </c>
    </row>
    <row r="1158" spans="1:16" s="79" customFormat="1">
      <c r="A1158" s="79">
        <v>22001465</v>
      </c>
      <c r="B1158" s="470" t="s">
        <v>144</v>
      </c>
      <c r="C1158" s="470" t="s">
        <v>145</v>
      </c>
      <c r="D1158" s="468">
        <v>600</v>
      </c>
      <c r="E1158" s="470" t="s">
        <v>1491</v>
      </c>
      <c r="F1158" s="469">
        <v>44816</v>
      </c>
      <c r="G1158" s="470" t="s">
        <v>328</v>
      </c>
      <c r="H1158" s="470" t="s">
        <v>329</v>
      </c>
      <c r="I1158" s="470" t="s">
        <v>10</v>
      </c>
      <c r="J1158" s="79">
        <v>1474352</v>
      </c>
      <c r="K1158" s="470" t="s">
        <v>1450</v>
      </c>
      <c r="L1158" s="470" t="s">
        <v>692</v>
      </c>
      <c r="M1158" s="470" t="s">
        <v>419</v>
      </c>
      <c r="N1158" s="79">
        <v>6417</v>
      </c>
      <c r="O1158" s="470"/>
      <c r="P1158" s="482" t="s">
        <v>2408</v>
      </c>
    </row>
    <row r="1159" spans="1:16" s="79" customFormat="1">
      <c r="A1159" s="79">
        <v>22001466</v>
      </c>
      <c r="B1159" s="470" t="s">
        <v>144</v>
      </c>
      <c r="C1159" s="470" t="s">
        <v>145</v>
      </c>
      <c r="D1159" s="468">
        <v>300</v>
      </c>
      <c r="E1159" s="470" t="s">
        <v>1491</v>
      </c>
      <c r="F1159" s="469">
        <v>44816</v>
      </c>
      <c r="G1159" s="470" t="s">
        <v>328</v>
      </c>
      <c r="H1159" s="470" t="s">
        <v>329</v>
      </c>
      <c r="I1159" s="470" t="s">
        <v>10</v>
      </c>
      <c r="J1159" s="79">
        <v>1474352</v>
      </c>
      <c r="K1159" s="470" t="s">
        <v>1450</v>
      </c>
      <c r="L1159" s="470" t="s">
        <v>692</v>
      </c>
      <c r="M1159" s="470" t="s">
        <v>419</v>
      </c>
      <c r="N1159" s="79">
        <v>6417</v>
      </c>
      <c r="O1159" s="470"/>
      <c r="P1159" s="482" t="s">
        <v>2409</v>
      </c>
    </row>
    <row r="1160" spans="1:16" s="79" customFormat="1">
      <c r="A1160" s="79">
        <v>22001467</v>
      </c>
      <c r="B1160" s="470" t="s">
        <v>144</v>
      </c>
      <c r="C1160" s="470" t="s">
        <v>145</v>
      </c>
      <c r="D1160" s="468">
        <v>300</v>
      </c>
      <c r="E1160" s="470" t="s">
        <v>1491</v>
      </c>
      <c r="F1160" s="469">
        <v>44816</v>
      </c>
      <c r="G1160" s="470" t="s">
        <v>328</v>
      </c>
      <c r="H1160" s="470" t="s">
        <v>329</v>
      </c>
      <c r="I1160" s="470" t="s">
        <v>10</v>
      </c>
      <c r="J1160" s="79">
        <v>1524505</v>
      </c>
      <c r="K1160" s="470" t="s">
        <v>2410</v>
      </c>
      <c r="L1160" s="470" t="s">
        <v>2381</v>
      </c>
      <c r="M1160" s="470" t="s">
        <v>419</v>
      </c>
      <c r="N1160" s="79">
        <v>6417</v>
      </c>
      <c r="O1160" s="470"/>
      <c r="P1160" s="482" t="s">
        <v>2411</v>
      </c>
    </row>
    <row r="1161" spans="1:16" s="79" customFormat="1">
      <c r="A1161" s="79">
        <v>22001468</v>
      </c>
      <c r="B1161" s="470" t="s">
        <v>144</v>
      </c>
      <c r="C1161" s="470" t="s">
        <v>145</v>
      </c>
      <c r="D1161" s="468">
        <v>300</v>
      </c>
      <c r="E1161" s="470" t="s">
        <v>1491</v>
      </c>
      <c r="F1161" s="469">
        <v>44816</v>
      </c>
      <c r="G1161" s="470" t="s">
        <v>328</v>
      </c>
      <c r="H1161" s="470" t="s">
        <v>329</v>
      </c>
      <c r="I1161" s="470" t="s">
        <v>10</v>
      </c>
      <c r="J1161" s="79">
        <v>119727</v>
      </c>
      <c r="K1161" s="470" t="s">
        <v>2412</v>
      </c>
      <c r="L1161" s="470" t="s">
        <v>2413</v>
      </c>
      <c r="M1161" s="470" t="s">
        <v>419</v>
      </c>
      <c r="N1161" s="79">
        <v>6417</v>
      </c>
      <c r="O1161" s="470"/>
      <c r="P1161" s="482" t="s">
        <v>2414</v>
      </c>
    </row>
    <row r="1162" spans="1:16" s="79" customFormat="1">
      <c r="A1162" s="79">
        <v>22000081</v>
      </c>
      <c r="B1162" s="470" t="s">
        <v>144</v>
      </c>
      <c r="C1162" s="470" t="s">
        <v>145</v>
      </c>
      <c r="D1162" s="468">
        <v>48389.97</v>
      </c>
      <c r="E1162" s="470" t="s">
        <v>1491</v>
      </c>
      <c r="F1162" s="469">
        <v>44818</v>
      </c>
      <c r="G1162" s="470" t="s">
        <v>328</v>
      </c>
      <c r="H1162" s="470" t="s">
        <v>329</v>
      </c>
      <c r="I1162" s="470" t="s">
        <v>10</v>
      </c>
      <c r="J1162" s="79">
        <v>1041209</v>
      </c>
      <c r="K1162" s="470" t="s">
        <v>2415</v>
      </c>
      <c r="L1162" s="470" t="s">
        <v>191</v>
      </c>
      <c r="M1162" s="470" t="s">
        <v>330</v>
      </c>
      <c r="N1162" s="79">
        <v>6417</v>
      </c>
      <c r="O1162" s="504" t="s">
        <v>2416</v>
      </c>
      <c r="P1162" s="482" t="s">
        <v>2417</v>
      </c>
    </row>
    <row r="1163" spans="1:16" s="79" customFormat="1">
      <c r="A1163" s="79">
        <v>22000081</v>
      </c>
      <c r="B1163" s="470" t="s">
        <v>144</v>
      </c>
      <c r="C1163" s="470" t="s">
        <v>145</v>
      </c>
      <c r="D1163" s="468">
        <v>861.66</v>
      </c>
      <c r="E1163" s="470" t="s">
        <v>1491</v>
      </c>
      <c r="F1163" s="469">
        <v>44818</v>
      </c>
      <c r="G1163" s="470" t="s">
        <v>328</v>
      </c>
      <c r="H1163" s="470" t="s">
        <v>329</v>
      </c>
      <c r="I1163" s="470" t="s">
        <v>10</v>
      </c>
      <c r="J1163" s="79">
        <v>1041209</v>
      </c>
      <c r="K1163" s="470" t="s">
        <v>2415</v>
      </c>
      <c r="L1163" s="470" t="s">
        <v>215</v>
      </c>
      <c r="M1163" s="470" t="s">
        <v>330</v>
      </c>
      <c r="N1163" s="79">
        <v>6417</v>
      </c>
      <c r="O1163" s="504" t="s">
        <v>2416</v>
      </c>
      <c r="P1163" s="482" t="s">
        <v>2417</v>
      </c>
    </row>
    <row r="1164" spans="1:16" s="79" customFormat="1">
      <c r="A1164" s="79">
        <v>22000081</v>
      </c>
      <c r="B1164" s="470" t="s">
        <v>144</v>
      </c>
      <c r="C1164" s="470" t="s">
        <v>145</v>
      </c>
      <c r="D1164" s="468">
        <v>-861.66</v>
      </c>
      <c r="E1164" s="470" t="s">
        <v>1491</v>
      </c>
      <c r="F1164" s="469">
        <v>44818</v>
      </c>
      <c r="G1164" s="470" t="s">
        <v>328</v>
      </c>
      <c r="H1164" s="470" t="s">
        <v>329</v>
      </c>
      <c r="I1164" s="470" t="s">
        <v>10</v>
      </c>
      <c r="J1164" s="79">
        <v>1041209</v>
      </c>
      <c r="K1164" s="470" t="s">
        <v>2415</v>
      </c>
      <c r="L1164" s="470" t="s">
        <v>191</v>
      </c>
      <c r="M1164" s="470" t="s">
        <v>330</v>
      </c>
      <c r="N1164" s="79">
        <v>6417</v>
      </c>
      <c r="O1164" s="504" t="s">
        <v>2416</v>
      </c>
      <c r="P1164" s="501" t="s">
        <v>2417</v>
      </c>
    </row>
    <row r="1165" spans="1:16" s="79" customFormat="1">
      <c r="A1165" s="79">
        <v>22001430</v>
      </c>
      <c r="B1165" s="470" t="s">
        <v>144</v>
      </c>
      <c r="C1165" s="470" t="s">
        <v>145</v>
      </c>
      <c r="D1165" s="468">
        <v>76500</v>
      </c>
      <c r="E1165" s="470" t="s">
        <v>1491</v>
      </c>
      <c r="F1165" s="469">
        <v>44819</v>
      </c>
      <c r="G1165" s="470" t="s">
        <v>328</v>
      </c>
      <c r="H1165" s="470" t="s">
        <v>329</v>
      </c>
      <c r="I1165" s="470" t="s">
        <v>10</v>
      </c>
      <c r="J1165" s="79">
        <v>4966</v>
      </c>
      <c r="K1165" s="470" t="s">
        <v>891</v>
      </c>
      <c r="L1165" s="470" t="s">
        <v>146</v>
      </c>
      <c r="M1165" s="470" t="s">
        <v>376</v>
      </c>
      <c r="N1165" s="79">
        <v>6417</v>
      </c>
      <c r="O1165" s="470"/>
      <c r="P1165" s="482" t="s">
        <v>2418</v>
      </c>
    </row>
    <row r="1166" spans="1:16" s="79" customFormat="1">
      <c r="A1166" s="79">
        <v>22001470</v>
      </c>
      <c r="B1166" s="470" t="s">
        <v>144</v>
      </c>
      <c r="C1166" s="470" t="s">
        <v>145</v>
      </c>
      <c r="D1166" s="468">
        <v>2400</v>
      </c>
      <c r="E1166" s="470" t="s">
        <v>1491</v>
      </c>
      <c r="F1166" s="469">
        <v>44819</v>
      </c>
      <c r="G1166" s="470" t="s">
        <v>328</v>
      </c>
      <c r="H1166" s="470" t="s">
        <v>329</v>
      </c>
      <c r="I1166" s="470" t="s">
        <v>10</v>
      </c>
      <c r="J1166" s="79">
        <v>1424993</v>
      </c>
      <c r="K1166" s="470" t="s">
        <v>1340</v>
      </c>
      <c r="L1166" s="470" t="s">
        <v>1341</v>
      </c>
      <c r="M1166" s="470" t="s">
        <v>419</v>
      </c>
      <c r="N1166" s="79">
        <v>6417</v>
      </c>
      <c r="O1166" s="470"/>
      <c r="P1166" s="482" t="s">
        <v>2419</v>
      </c>
    </row>
    <row r="1167" spans="1:16" s="79" customFormat="1">
      <c r="A1167" s="79">
        <v>22001471</v>
      </c>
      <c r="B1167" s="470" t="s">
        <v>144</v>
      </c>
      <c r="C1167" s="470" t="s">
        <v>145</v>
      </c>
      <c r="D1167" s="468">
        <v>300</v>
      </c>
      <c r="E1167" s="470" t="s">
        <v>1491</v>
      </c>
      <c r="F1167" s="469">
        <v>44819</v>
      </c>
      <c r="G1167" s="470" t="s">
        <v>328</v>
      </c>
      <c r="H1167" s="470" t="s">
        <v>329</v>
      </c>
      <c r="I1167" s="470" t="s">
        <v>10</v>
      </c>
      <c r="J1167" s="79">
        <v>1528178</v>
      </c>
      <c r="K1167" s="470" t="s">
        <v>2420</v>
      </c>
      <c r="L1167" s="470" t="s">
        <v>2421</v>
      </c>
      <c r="M1167" s="470" t="s">
        <v>419</v>
      </c>
      <c r="N1167" s="79">
        <v>6417</v>
      </c>
      <c r="O1167" s="470"/>
      <c r="P1167" s="482" t="s">
        <v>2422</v>
      </c>
    </row>
    <row r="1168" spans="1:16" s="79" customFormat="1">
      <c r="A1168" s="79">
        <v>22001475</v>
      </c>
      <c r="B1168" s="470" t="s">
        <v>144</v>
      </c>
      <c r="C1168" s="470" t="s">
        <v>145</v>
      </c>
      <c r="D1168" s="468">
        <v>1013.36</v>
      </c>
      <c r="E1168" s="470" t="s">
        <v>1491</v>
      </c>
      <c r="F1168" s="469">
        <v>44819</v>
      </c>
      <c r="G1168" s="470" t="s">
        <v>328</v>
      </c>
      <c r="H1168" s="470" t="s">
        <v>329</v>
      </c>
      <c r="I1168" s="470" t="s">
        <v>10</v>
      </c>
      <c r="J1168" s="79">
        <v>108769</v>
      </c>
      <c r="K1168" s="470" t="s">
        <v>1926</v>
      </c>
      <c r="L1168" s="470" t="s">
        <v>592</v>
      </c>
      <c r="M1168" s="470" t="s">
        <v>456</v>
      </c>
      <c r="N1168" s="79">
        <v>6417</v>
      </c>
      <c r="O1168" s="470"/>
      <c r="P1168" s="482" t="s">
        <v>2423</v>
      </c>
    </row>
    <row r="1169" spans="1:16" s="79" customFormat="1">
      <c r="A1169" s="79">
        <v>22001476</v>
      </c>
      <c r="B1169" s="470" t="s">
        <v>144</v>
      </c>
      <c r="C1169" s="470" t="s">
        <v>145</v>
      </c>
      <c r="D1169" s="468">
        <v>1773.38</v>
      </c>
      <c r="E1169" s="470" t="s">
        <v>1491</v>
      </c>
      <c r="F1169" s="469">
        <v>44819</v>
      </c>
      <c r="G1169" s="470" t="s">
        <v>328</v>
      </c>
      <c r="H1169" s="470" t="s">
        <v>329</v>
      </c>
      <c r="I1169" s="470" t="s">
        <v>10</v>
      </c>
      <c r="J1169" s="79">
        <v>108769</v>
      </c>
      <c r="K1169" s="470" t="s">
        <v>1926</v>
      </c>
      <c r="L1169" s="470" t="s">
        <v>592</v>
      </c>
      <c r="M1169" s="470" t="s">
        <v>456</v>
      </c>
      <c r="N1169" s="79">
        <v>6417</v>
      </c>
      <c r="O1169" s="470"/>
      <c r="P1169" s="482" t="s">
        <v>2424</v>
      </c>
    </row>
    <row r="1170" spans="1:16" s="79" customFormat="1">
      <c r="A1170" s="79">
        <v>22001477</v>
      </c>
      <c r="B1170" s="470" t="s">
        <v>144</v>
      </c>
      <c r="C1170" s="470" t="s">
        <v>145</v>
      </c>
      <c r="D1170" s="468">
        <v>1773.38</v>
      </c>
      <c r="E1170" s="470" t="s">
        <v>1491</v>
      </c>
      <c r="F1170" s="469">
        <v>44819</v>
      </c>
      <c r="G1170" s="470" t="s">
        <v>328</v>
      </c>
      <c r="H1170" s="470" t="s">
        <v>329</v>
      </c>
      <c r="I1170" s="470" t="s">
        <v>10</v>
      </c>
      <c r="J1170" s="79">
        <v>108769</v>
      </c>
      <c r="K1170" s="470" t="s">
        <v>1926</v>
      </c>
      <c r="L1170" s="470" t="s">
        <v>592</v>
      </c>
      <c r="M1170" s="470" t="s">
        <v>456</v>
      </c>
      <c r="N1170" s="79">
        <v>6417</v>
      </c>
      <c r="O1170" s="470"/>
      <c r="P1170" s="482" t="s">
        <v>2425</v>
      </c>
    </row>
    <row r="1171" spans="1:16" s="79" customFormat="1">
      <c r="A1171" s="79">
        <v>22001478</v>
      </c>
      <c r="B1171" s="470" t="s">
        <v>144</v>
      </c>
      <c r="C1171" s="470" t="s">
        <v>145</v>
      </c>
      <c r="D1171" s="468">
        <v>2280.06</v>
      </c>
      <c r="E1171" s="470" t="s">
        <v>1491</v>
      </c>
      <c r="F1171" s="469">
        <v>44819</v>
      </c>
      <c r="G1171" s="470" t="s">
        <v>328</v>
      </c>
      <c r="H1171" s="470" t="s">
        <v>329</v>
      </c>
      <c r="I1171" s="470" t="s">
        <v>10</v>
      </c>
      <c r="J1171" s="79">
        <v>108769</v>
      </c>
      <c r="K1171" s="470" t="s">
        <v>1926</v>
      </c>
      <c r="L1171" s="470" t="s">
        <v>592</v>
      </c>
      <c r="M1171" s="470" t="s">
        <v>456</v>
      </c>
      <c r="N1171" s="79">
        <v>6417</v>
      </c>
      <c r="O1171" s="470"/>
      <c r="P1171" s="482" t="s">
        <v>2426</v>
      </c>
    </row>
    <row r="1172" spans="1:16" s="79" customFormat="1">
      <c r="A1172" s="79">
        <v>22001479</v>
      </c>
      <c r="B1172" s="470" t="s">
        <v>144</v>
      </c>
      <c r="C1172" s="470" t="s">
        <v>145</v>
      </c>
      <c r="D1172" s="468">
        <v>1013.36</v>
      </c>
      <c r="E1172" s="470" t="s">
        <v>1491</v>
      </c>
      <c r="F1172" s="469">
        <v>44819</v>
      </c>
      <c r="G1172" s="470" t="s">
        <v>328</v>
      </c>
      <c r="H1172" s="470" t="s">
        <v>329</v>
      </c>
      <c r="I1172" s="470" t="s">
        <v>10</v>
      </c>
      <c r="J1172" s="79">
        <v>108769</v>
      </c>
      <c r="K1172" s="470" t="s">
        <v>1926</v>
      </c>
      <c r="L1172" s="470" t="s">
        <v>592</v>
      </c>
      <c r="M1172" s="470" t="s">
        <v>456</v>
      </c>
      <c r="N1172" s="79">
        <v>6417</v>
      </c>
      <c r="O1172" s="470"/>
      <c r="P1172" s="482" t="s">
        <v>2427</v>
      </c>
    </row>
    <row r="1173" spans="1:16" s="79" customFormat="1">
      <c r="A1173" s="79">
        <v>22001480</v>
      </c>
      <c r="B1173" s="470" t="s">
        <v>144</v>
      </c>
      <c r="C1173" s="470" t="s">
        <v>145</v>
      </c>
      <c r="D1173" s="468">
        <v>2026.72</v>
      </c>
      <c r="E1173" s="470" t="s">
        <v>1491</v>
      </c>
      <c r="F1173" s="469">
        <v>44819</v>
      </c>
      <c r="G1173" s="470" t="s">
        <v>328</v>
      </c>
      <c r="H1173" s="470" t="s">
        <v>329</v>
      </c>
      <c r="I1173" s="470" t="s">
        <v>10</v>
      </c>
      <c r="J1173" s="79">
        <v>108769</v>
      </c>
      <c r="K1173" s="470" t="s">
        <v>1926</v>
      </c>
      <c r="L1173" s="470" t="s">
        <v>592</v>
      </c>
      <c r="M1173" s="470" t="s">
        <v>456</v>
      </c>
      <c r="N1173" s="79">
        <v>6417</v>
      </c>
      <c r="O1173" s="470"/>
      <c r="P1173" s="482" t="s">
        <v>2428</v>
      </c>
    </row>
    <row r="1174" spans="1:16" s="79" customFormat="1">
      <c r="A1174" s="79">
        <v>22001481</v>
      </c>
      <c r="B1174" s="470" t="s">
        <v>144</v>
      </c>
      <c r="C1174" s="470" t="s">
        <v>145</v>
      </c>
      <c r="D1174" s="468">
        <v>1140.03</v>
      </c>
      <c r="E1174" s="470" t="s">
        <v>1491</v>
      </c>
      <c r="F1174" s="469">
        <v>44819</v>
      </c>
      <c r="G1174" s="470" t="s">
        <v>328</v>
      </c>
      <c r="H1174" s="470" t="s">
        <v>329</v>
      </c>
      <c r="I1174" s="470" t="s">
        <v>10</v>
      </c>
      <c r="J1174" s="79">
        <v>108769</v>
      </c>
      <c r="K1174" s="470" t="s">
        <v>591</v>
      </c>
      <c r="L1174" s="470" t="s">
        <v>592</v>
      </c>
      <c r="M1174" s="470" t="s">
        <v>456</v>
      </c>
      <c r="N1174" s="79">
        <v>6417</v>
      </c>
      <c r="O1174" s="470"/>
      <c r="P1174" s="482" t="s">
        <v>2429</v>
      </c>
    </row>
    <row r="1175" spans="1:16" s="79" customFormat="1">
      <c r="A1175" s="79">
        <v>22001482</v>
      </c>
      <c r="B1175" s="470" t="s">
        <v>144</v>
      </c>
      <c r="C1175" s="470" t="s">
        <v>145</v>
      </c>
      <c r="D1175" s="468">
        <v>886.69</v>
      </c>
      <c r="E1175" s="470" t="s">
        <v>1491</v>
      </c>
      <c r="F1175" s="469">
        <v>44819</v>
      </c>
      <c r="G1175" s="470" t="s">
        <v>328</v>
      </c>
      <c r="H1175" s="470" t="s">
        <v>329</v>
      </c>
      <c r="I1175" s="470" t="s">
        <v>10</v>
      </c>
      <c r="J1175" s="79">
        <v>108769</v>
      </c>
      <c r="K1175" s="470" t="s">
        <v>1926</v>
      </c>
      <c r="L1175" s="470" t="s">
        <v>592</v>
      </c>
      <c r="M1175" s="470" t="s">
        <v>456</v>
      </c>
      <c r="N1175" s="79">
        <v>6417</v>
      </c>
      <c r="O1175" s="470"/>
      <c r="P1175" s="482" t="s">
        <v>2430</v>
      </c>
    </row>
    <row r="1176" spans="1:16" s="79" customFormat="1">
      <c r="A1176" s="79">
        <v>22001483</v>
      </c>
      <c r="B1176" s="470" t="s">
        <v>144</v>
      </c>
      <c r="C1176" s="470" t="s">
        <v>145</v>
      </c>
      <c r="D1176" s="468">
        <v>1013.36</v>
      </c>
      <c r="E1176" s="470" t="s">
        <v>1491</v>
      </c>
      <c r="F1176" s="469">
        <v>44819</v>
      </c>
      <c r="G1176" s="470" t="s">
        <v>328</v>
      </c>
      <c r="H1176" s="470" t="s">
        <v>329</v>
      </c>
      <c r="I1176" s="470" t="s">
        <v>10</v>
      </c>
      <c r="J1176" s="79">
        <v>108769</v>
      </c>
      <c r="K1176" s="470" t="s">
        <v>1926</v>
      </c>
      <c r="L1176" s="470" t="s">
        <v>592</v>
      </c>
      <c r="M1176" s="470" t="s">
        <v>456</v>
      </c>
      <c r="N1176" s="79">
        <v>6417</v>
      </c>
      <c r="O1176" s="470"/>
      <c r="P1176" s="482" t="s">
        <v>2431</v>
      </c>
    </row>
    <row r="1177" spans="1:16" s="79" customFormat="1">
      <c r="A1177" s="79">
        <v>22001484</v>
      </c>
      <c r="B1177" s="470" t="s">
        <v>144</v>
      </c>
      <c r="C1177" s="470" t="s">
        <v>145</v>
      </c>
      <c r="D1177" s="468">
        <v>1013.36</v>
      </c>
      <c r="E1177" s="470" t="s">
        <v>1491</v>
      </c>
      <c r="F1177" s="469">
        <v>44819</v>
      </c>
      <c r="G1177" s="470" t="s">
        <v>328</v>
      </c>
      <c r="H1177" s="470" t="s">
        <v>329</v>
      </c>
      <c r="I1177" s="470" t="s">
        <v>10</v>
      </c>
      <c r="J1177" s="79">
        <v>108769</v>
      </c>
      <c r="K1177" s="470" t="s">
        <v>1926</v>
      </c>
      <c r="L1177" s="470" t="s">
        <v>592</v>
      </c>
      <c r="M1177" s="470" t="s">
        <v>456</v>
      </c>
      <c r="N1177" s="79">
        <v>6417</v>
      </c>
      <c r="O1177" s="470"/>
      <c r="P1177" s="482" t="s">
        <v>2432</v>
      </c>
    </row>
    <row r="1178" spans="1:16" s="79" customFormat="1">
      <c r="A1178" s="79">
        <v>22001485</v>
      </c>
      <c r="B1178" s="470" t="s">
        <v>144</v>
      </c>
      <c r="C1178" s="470" t="s">
        <v>145</v>
      </c>
      <c r="D1178" s="468">
        <v>1013.36</v>
      </c>
      <c r="E1178" s="470" t="s">
        <v>1491</v>
      </c>
      <c r="F1178" s="469">
        <v>44819</v>
      </c>
      <c r="G1178" s="470" t="s">
        <v>328</v>
      </c>
      <c r="H1178" s="470" t="s">
        <v>329</v>
      </c>
      <c r="I1178" s="470" t="s">
        <v>10</v>
      </c>
      <c r="J1178" s="79">
        <v>108769</v>
      </c>
      <c r="K1178" s="470" t="s">
        <v>1926</v>
      </c>
      <c r="L1178" s="470" t="s">
        <v>592</v>
      </c>
      <c r="M1178" s="470" t="s">
        <v>456</v>
      </c>
      <c r="N1178" s="79">
        <v>6417</v>
      </c>
      <c r="O1178" s="470"/>
      <c r="P1178" s="482" t="s">
        <v>2433</v>
      </c>
    </row>
    <row r="1179" spans="1:16" s="79" customFormat="1">
      <c r="A1179" s="79">
        <v>22001486</v>
      </c>
      <c r="B1179" s="470" t="s">
        <v>144</v>
      </c>
      <c r="C1179" s="470" t="s">
        <v>145</v>
      </c>
      <c r="D1179" s="468">
        <v>760.02</v>
      </c>
      <c r="E1179" s="470" t="s">
        <v>1491</v>
      </c>
      <c r="F1179" s="469">
        <v>44819</v>
      </c>
      <c r="G1179" s="470" t="s">
        <v>328</v>
      </c>
      <c r="H1179" s="470" t="s">
        <v>329</v>
      </c>
      <c r="I1179" s="470" t="s">
        <v>10</v>
      </c>
      <c r="J1179" s="79">
        <v>108769</v>
      </c>
      <c r="K1179" s="470" t="s">
        <v>1926</v>
      </c>
      <c r="L1179" s="470" t="s">
        <v>592</v>
      </c>
      <c r="M1179" s="470" t="s">
        <v>456</v>
      </c>
      <c r="N1179" s="79">
        <v>6417</v>
      </c>
      <c r="O1179" s="470"/>
      <c r="P1179" s="482" t="s">
        <v>2434</v>
      </c>
    </row>
    <row r="1180" spans="1:16" s="79" customFormat="1">
      <c r="A1180" s="79">
        <v>22001487</v>
      </c>
      <c r="B1180" s="470" t="s">
        <v>144</v>
      </c>
      <c r="C1180" s="470" t="s">
        <v>145</v>
      </c>
      <c r="D1180" s="468">
        <v>1013.36</v>
      </c>
      <c r="E1180" s="470" t="s">
        <v>1491</v>
      </c>
      <c r="F1180" s="469">
        <v>44819</v>
      </c>
      <c r="G1180" s="470" t="s">
        <v>328</v>
      </c>
      <c r="H1180" s="470" t="s">
        <v>329</v>
      </c>
      <c r="I1180" s="470" t="s">
        <v>10</v>
      </c>
      <c r="J1180" s="79">
        <v>108769</v>
      </c>
      <c r="K1180" s="470" t="s">
        <v>1926</v>
      </c>
      <c r="L1180" s="470" t="s">
        <v>592</v>
      </c>
      <c r="M1180" s="470" t="s">
        <v>456</v>
      </c>
      <c r="N1180" s="79">
        <v>6417</v>
      </c>
      <c r="O1180" s="470"/>
      <c r="P1180" s="482" t="s">
        <v>2435</v>
      </c>
    </row>
    <row r="1181" spans="1:16" s="79" customFormat="1">
      <c r="A1181" s="79">
        <v>22001488</v>
      </c>
      <c r="B1181" s="470" t="s">
        <v>144</v>
      </c>
      <c r="C1181" s="470" t="s">
        <v>145</v>
      </c>
      <c r="D1181" s="468">
        <v>1013.36</v>
      </c>
      <c r="E1181" s="470" t="s">
        <v>1491</v>
      </c>
      <c r="F1181" s="469">
        <v>44819</v>
      </c>
      <c r="G1181" s="470" t="s">
        <v>328</v>
      </c>
      <c r="H1181" s="470" t="s">
        <v>329</v>
      </c>
      <c r="I1181" s="470" t="s">
        <v>10</v>
      </c>
      <c r="J1181" s="79">
        <v>108769</v>
      </c>
      <c r="K1181" s="470" t="s">
        <v>1926</v>
      </c>
      <c r="L1181" s="470" t="s">
        <v>592</v>
      </c>
      <c r="M1181" s="470" t="s">
        <v>456</v>
      </c>
      <c r="N1181" s="79">
        <v>6417</v>
      </c>
      <c r="O1181" s="470"/>
      <c r="P1181" s="482" t="s">
        <v>2436</v>
      </c>
    </row>
    <row r="1182" spans="1:16" s="79" customFormat="1">
      <c r="A1182" s="79">
        <v>22001489</v>
      </c>
      <c r="B1182" s="470" t="s">
        <v>144</v>
      </c>
      <c r="C1182" s="470" t="s">
        <v>145</v>
      </c>
      <c r="D1182" s="468">
        <v>1140.03</v>
      </c>
      <c r="E1182" s="470" t="s">
        <v>1491</v>
      </c>
      <c r="F1182" s="469">
        <v>44819</v>
      </c>
      <c r="G1182" s="470" t="s">
        <v>328</v>
      </c>
      <c r="H1182" s="470" t="s">
        <v>329</v>
      </c>
      <c r="I1182" s="470" t="s">
        <v>10</v>
      </c>
      <c r="J1182" s="79">
        <v>108769</v>
      </c>
      <c r="K1182" s="470" t="s">
        <v>1926</v>
      </c>
      <c r="L1182" s="470" t="s">
        <v>592</v>
      </c>
      <c r="M1182" s="470" t="s">
        <v>456</v>
      </c>
      <c r="N1182" s="79">
        <v>6417</v>
      </c>
      <c r="O1182" s="470"/>
      <c r="P1182" s="482" t="s">
        <v>2437</v>
      </c>
    </row>
    <row r="1183" spans="1:16" s="79" customFormat="1">
      <c r="A1183" s="79">
        <v>22001490</v>
      </c>
      <c r="B1183" s="470" t="s">
        <v>144</v>
      </c>
      <c r="C1183" s="470" t="s">
        <v>145</v>
      </c>
      <c r="D1183" s="468">
        <v>300</v>
      </c>
      <c r="E1183" s="470" t="s">
        <v>1491</v>
      </c>
      <c r="F1183" s="469">
        <v>44819</v>
      </c>
      <c r="G1183" s="470" t="s">
        <v>328</v>
      </c>
      <c r="H1183" s="470" t="s">
        <v>329</v>
      </c>
      <c r="I1183" s="470" t="s">
        <v>10</v>
      </c>
      <c r="J1183" s="79">
        <v>119727</v>
      </c>
      <c r="K1183" s="470" t="s">
        <v>2412</v>
      </c>
      <c r="L1183" s="470" t="s">
        <v>2413</v>
      </c>
      <c r="M1183" s="470" t="s">
        <v>419</v>
      </c>
      <c r="N1183" s="79">
        <v>6417</v>
      </c>
      <c r="O1183" s="470"/>
      <c r="P1183" s="482" t="s">
        <v>2438</v>
      </c>
    </row>
    <row r="1184" spans="1:16" s="79" customFormat="1">
      <c r="A1184" s="79">
        <v>22001491</v>
      </c>
      <c r="B1184" s="470" t="s">
        <v>144</v>
      </c>
      <c r="C1184" s="470" t="s">
        <v>145</v>
      </c>
      <c r="D1184" s="468">
        <v>760.02</v>
      </c>
      <c r="E1184" s="470" t="s">
        <v>1491</v>
      </c>
      <c r="F1184" s="469">
        <v>44819</v>
      </c>
      <c r="G1184" s="470" t="s">
        <v>328</v>
      </c>
      <c r="H1184" s="470" t="s">
        <v>329</v>
      </c>
      <c r="I1184" s="470" t="s">
        <v>10</v>
      </c>
      <c r="J1184" s="79">
        <v>108769</v>
      </c>
      <c r="K1184" s="470" t="s">
        <v>1926</v>
      </c>
      <c r="L1184" s="470" t="s">
        <v>592</v>
      </c>
      <c r="M1184" s="470" t="s">
        <v>456</v>
      </c>
      <c r="N1184" s="79">
        <v>6417</v>
      </c>
      <c r="O1184" s="470"/>
      <c r="P1184" s="482" t="s">
        <v>2439</v>
      </c>
    </row>
    <row r="1185" spans="1:16" s="79" customFormat="1">
      <c r="A1185" s="79">
        <v>22001492</v>
      </c>
      <c r="B1185" s="470" t="s">
        <v>144</v>
      </c>
      <c r="C1185" s="470" t="s">
        <v>145</v>
      </c>
      <c r="D1185" s="468">
        <v>1013.36</v>
      </c>
      <c r="E1185" s="470" t="s">
        <v>1491</v>
      </c>
      <c r="F1185" s="469">
        <v>44819</v>
      </c>
      <c r="G1185" s="470" t="s">
        <v>328</v>
      </c>
      <c r="H1185" s="470" t="s">
        <v>329</v>
      </c>
      <c r="I1185" s="470" t="s">
        <v>10</v>
      </c>
      <c r="J1185" s="79">
        <v>108769</v>
      </c>
      <c r="K1185" s="470" t="s">
        <v>1926</v>
      </c>
      <c r="L1185" s="470" t="s">
        <v>592</v>
      </c>
      <c r="M1185" s="470" t="s">
        <v>456</v>
      </c>
      <c r="N1185" s="79">
        <v>6417</v>
      </c>
      <c r="O1185" s="470"/>
      <c r="P1185" s="482" t="s">
        <v>2440</v>
      </c>
    </row>
    <row r="1186" spans="1:16" s="79" customFormat="1">
      <c r="A1186" s="79">
        <v>22001493</v>
      </c>
      <c r="B1186" s="470" t="s">
        <v>144</v>
      </c>
      <c r="C1186" s="470" t="s">
        <v>145</v>
      </c>
      <c r="D1186" s="468">
        <v>1013.36</v>
      </c>
      <c r="E1186" s="470" t="s">
        <v>1491</v>
      </c>
      <c r="F1186" s="469">
        <v>44819</v>
      </c>
      <c r="G1186" s="470" t="s">
        <v>328</v>
      </c>
      <c r="H1186" s="470" t="s">
        <v>329</v>
      </c>
      <c r="I1186" s="470" t="s">
        <v>10</v>
      </c>
      <c r="J1186" s="79">
        <v>108769</v>
      </c>
      <c r="K1186" s="470" t="s">
        <v>1926</v>
      </c>
      <c r="L1186" s="470" t="s">
        <v>592</v>
      </c>
      <c r="M1186" s="470" t="s">
        <v>456</v>
      </c>
      <c r="N1186" s="79">
        <v>6417</v>
      </c>
      <c r="O1186" s="470"/>
      <c r="P1186" s="482" t="s">
        <v>2441</v>
      </c>
    </row>
    <row r="1187" spans="1:16" s="79" customFormat="1">
      <c r="A1187" s="79">
        <v>22001494</v>
      </c>
      <c r="B1187" s="470" t="s">
        <v>144</v>
      </c>
      <c r="C1187" s="470" t="s">
        <v>145</v>
      </c>
      <c r="D1187" s="468">
        <v>760.02</v>
      </c>
      <c r="E1187" s="470" t="s">
        <v>1491</v>
      </c>
      <c r="F1187" s="469">
        <v>44819</v>
      </c>
      <c r="G1187" s="470" t="s">
        <v>328</v>
      </c>
      <c r="H1187" s="470" t="s">
        <v>329</v>
      </c>
      <c r="I1187" s="470" t="s">
        <v>10</v>
      </c>
      <c r="J1187" s="79">
        <v>108769</v>
      </c>
      <c r="K1187" s="470" t="s">
        <v>1926</v>
      </c>
      <c r="L1187" s="470" t="s">
        <v>592</v>
      </c>
      <c r="M1187" s="470" t="s">
        <v>456</v>
      </c>
      <c r="N1187" s="79">
        <v>6417</v>
      </c>
      <c r="O1187" s="470"/>
      <c r="P1187" s="482" t="s">
        <v>2442</v>
      </c>
    </row>
    <row r="1188" spans="1:16" s="79" customFormat="1">
      <c r="A1188" s="79">
        <v>22001495</v>
      </c>
      <c r="B1188" s="470" t="s">
        <v>144</v>
      </c>
      <c r="C1188" s="470" t="s">
        <v>145</v>
      </c>
      <c r="D1188" s="468">
        <v>1013.36</v>
      </c>
      <c r="E1188" s="470" t="s">
        <v>1491</v>
      </c>
      <c r="F1188" s="469">
        <v>44819</v>
      </c>
      <c r="G1188" s="470" t="s">
        <v>328</v>
      </c>
      <c r="H1188" s="470" t="s">
        <v>329</v>
      </c>
      <c r="I1188" s="470" t="s">
        <v>10</v>
      </c>
      <c r="J1188" s="79">
        <v>108769</v>
      </c>
      <c r="K1188" s="470" t="s">
        <v>1926</v>
      </c>
      <c r="L1188" s="470" t="s">
        <v>592</v>
      </c>
      <c r="M1188" s="470" t="s">
        <v>456</v>
      </c>
      <c r="N1188" s="79">
        <v>6417</v>
      </c>
      <c r="O1188" s="470"/>
      <c r="P1188" s="482" t="s">
        <v>2443</v>
      </c>
    </row>
    <row r="1189" spans="1:16" s="79" customFormat="1">
      <c r="A1189" s="79">
        <v>22001496</v>
      </c>
      <c r="B1189" s="470" t="s">
        <v>144</v>
      </c>
      <c r="C1189" s="470" t="s">
        <v>145</v>
      </c>
      <c r="D1189" s="468">
        <v>1200</v>
      </c>
      <c r="E1189" s="470" t="s">
        <v>1491</v>
      </c>
      <c r="F1189" s="469">
        <v>44819</v>
      </c>
      <c r="G1189" s="470" t="s">
        <v>328</v>
      </c>
      <c r="H1189" s="470" t="s">
        <v>329</v>
      </c>
      <c r="I1189" s="470" t="s">
        <v>10</v>
      </c>
      <c r="J1189" s="79">
        <v>146234</v>
      </c>
      <c r="K1189" s="470" t="s">
        <v>1343</v>
      </c>
      <c r="L1189" s="470" t="s">
        <v>1344</v>
      </c>
      <c r="M1189" s="470" t="s">
        <v>419</v>
      </c>
      <c r="N1189" s="79">
        <v>6417</v>
      </c>
      <c r="O1189" s="470"/>
      <c r="P1189" s="482" t="s">
        <v>2444</v>
      </c>
    </row>
    <row r="1190" spans="1:16" s="79" customFormat="1">
      <c r="A1190" s="79">
        <v>22001497</v>
      </c>
      <c r="B1190" s="470" t="s">
        <v>144</v>
      </c>
      <c r="C1190" s="470" t="s">
        <v>145</v>
      </c>
      <c r="D1190" s="468">
        <v>2280.06</v>
      </c>
      <c r="E1190" s="470" t="s">
        <v>1491</v>
      </c>
      <c r="F1190" s="469">
        <v>44819</v>
      </c>
      <c r="G1190" s="470" t="s">
        <v>328</v>
      </c>
      <c r="H1190" s="470" t="s">
        <v>329</v>
      </c>
      <c r="I1190" s="470" t="s">
        <v>10</v>
      </c>
      <c r="J1190" s="79">
        <v>108769</v>
      </c>
      <c r="K1190" s="470" t="s">
        <v>1926</v>
      </c>
      <c r="L1190" s="470" t="s">
        <v>592</v>
      </c>
      <c r="M1190" s="470" t="s">
        <v>456</v>
      </c>
      <c r="N1190" s="79">
        <v>6417</v>
      </c>
      <c r="O1190" s="470"/>
      <c r="P1190" s="482" t="s">
        <v>2445</v>
      </c>
    </row>
    <row r="1191" spans="1:16" s="79" customFormat="1">
      <c r="A1191" s="79">
        <v>22001499</v>
      </c>
      <c r="B1191" s="470" t="s">
        <v>144</v>
      </c>
      <c r="C1191" s="470" t="s">
        <v>145</v>
      </c>
      <c r="D1191" s="468">
        <v>2280.06</v>
      </c>
      <c r="E1191" s="470" t="s">
        <v>1491</v>
      </c>
      <c r="F1191" s="469">
        <v>44819</v>
      </c>
      <c r="G1191" s="470" t="s">
        <v>328</v>
      </c>
      <c r="H1191" s="470" t="s">
        <v>329</v>
      </c>
      <c r="I1191" s="470" t="s">
        <v>10</v>
      </c>
      <c r="J1191" s="79">
        <v>108769</v>
      </c>
      <c r="K1191" s="470" t="s">
        <v>1926</v>
      </c>
      <c r="L1191" s="470" t="s">
        <v>592</v>
      </c>
      <c r="M1191" s="470" t="s">
        <v>456</v>
      </c>
      <c r="N1191" s="79">
        <v>6417</v>
      </c>
      <c r="O1191" s="470"/>
      <c r="P1191" s="482" t="s">
        <v>2446</v>
      </c>
    </row>
    <row r="1192" spans="1:16" s="79" customFormat="1">
      <c r="A1192" s="79">
        <v>22001500</v>
      </c>
      <c r="B1192" s="470" t="s">
        <v>144</v>
      </c>
      <c r="C1192" s="470" t="s">
        <v>145</v>
      </c>
      <c r="D1192" s="468">
        <v>2026.72</v>
      </c>
      <c r="E1192" s="470" t="s">
        <v>1491</v>
      </c>
      <c r="F1192" s="469">
        <v>44819</v>
      </c>
      <c r="G1192" s="470" t="s">
        <v>328</v>
      </c>
      <c r="H1192" s="470" t="s">
        <v>329</v>
      </c>
      <c r="I1192" s="470" t="s">
        <v>10</v>
      </c>
      <c r="J1192" s="79">
        <v>108769</v>
      </c>
      <c r="K1192" s="470" t="s">
        <v>1926</v>
      </c>
      <c r="L1192" s="470" t="s">
        <v>592</v>
      </c>
      <c r="M1192" s="470" t="s">
        <v>456</v>
      </c>
      <c r="N1192" s="79">
        <v>6417</v>
      </c>
      <c r="O1192" s="470"/>
      <c r="P1192" s="482" t="s">
        <v>2447</v>
      </c>
    </row>
    <row r="1193" spans="1:16" s="79" customFormat="1">
      <c r="A1193" s="79">
        <v>22001501</v>
      </c>
      <c r="B1193" s="470" t="s">
        <v>144</v>
      </c>
      <c r="C1193" s="470" t="s">
        <v>145</v>
      </c>
      <c r="D1193" s="468">
        <v>5400</v>
      </c>
      <c r="E1193" s="470" t="s">
        <v>1491</v>
      </c>
      <c r="F1193" s="469">
        <v>44819</v>
      </c>
      <c r="G1193" s="470" t="s">
        <v>328</v>
      </c>
      <c r="H1193" s="470" t="s">
        <v>329</v>
      </c>
      <c r="I1193" s="470" t="s">
        <v>10</v>
      </c>
      <c r="J1193" s="79">
        <v>112709</v>
      </c>
      <c r="K1193" s="470" t="s">
        <v>2448</v>
      </c>
      <c r="L1193" s="470" t="s">
        <v>2381</v>
      </c>
      <c r="M1193" s="470" t="s">
        <v>419</v>
      </c>
      <c r="N1193" s="79">
        <v>6417</v>
      </c>
      <c r="O1193" s="470"/>
      <c r="P1193" s="482" t="s">
        <v>2449</v>
      </c>
    </row>
    <row r="1194" spans="1:16" s="79" customFormat="1">
      <c r="A1194" s="79">
        <v>22001502</v>
      </c>
      <c r="B1194" s="470" t="s">
        <v>144</v>
      </c>
      <c r="C1194" s="470" t="s">
        <v>145</v>
      </c>
      <c r="D1194" s="468">
        <v>5845</v>
      </c>
      <c r="E1194" s="470" t="s">
        <v>1491</v>
      </c>
      <c r="F1194" s="469">
        <v>44820</v>
      </c>
      <c r="G1194" s="470" t="s">
        <v>328</v>
      </c>
      <c r="H1194" s="470" t="s">
        <v>329</v>
      </c>
      <c r="I1194" s="470" t="s">
        <v>10</v>
      </c>
      <c r="J1194" s="79">
        <v>1522999</v>
      </c>
      <c r="K1194" s="470" t="s">
        <v>2450</v>
      </c>
      <c r="L1194" s="470" t="s">
        <v>2451</v>
      </c>
      <c r="M1194" s="470" t="s">
        <v>355</v>
      </c>
      <c r="N1194" s="79">
        <v>6417</v>
      </c>
      <c r="O1194" s="504" t="s">
        <v>2333</v>
      </c>
      <c r="P1194" s="501" t="s">
        <v>2452</v>
      </c>
    </row>
    <row r="1195" spans="1:16" s="79" customFormat="1">
      <c r="A1195" s="79">
        <v>22001505</v>
      </c>
      <c r="B1195" s="470" t="s">
        <v>144</v>
      </c>
      <c r="C1195" s="470" t="s">
        <v>145</v>
      </c>
      <c r="D1195" s="468">
        <v>181861.5</v>
      </c>
      <c r="E1195" s="470" t="s">
        <v>1491</v>
      </c>
      <c r="F1195" s="469">
        <v>44820</v>
      </c>
      <c r="G1195" s="470" t="s">
        <v>328</v>
      </c>
      <c r="H1195" s="470" t="s">
        <v>329</v>
      </c>
      <c r="I1195" s="470" t="s">
        <v>10</v>
      </c>
      <c r="J1195" s="79">
        <v>1522999</v>
      </c>
      <c r="K1195" s="470" t="s">
        <v>2453</v>
      </c>
      <c r="L1195" s="470" t="s">
        <v>2451</v>
      </c>
      <c r="M1195" s="470" t="s">
        <v>358</v>
      </c>
      <c r="N1195" s="79">
        <v>6417</v>
      </c>
      <c r="O1195" s="504" t="s">
        <v>2333</v>
      </c>
      <c r="P1195" s="501" t="s">
        <v>2454</v>
      </c>
    </row>
    <row r="1196" spans="1:16" s="79" customFormat="1">
      <c r="A1196" s="79">
        <v>22001506</v>
      </c>
      <c r="B1196" s="470" t="s">
        <v>144</v>
      </c>
      <c r="C1196" s="470" t="s">
        <v>145</v>
      </c>
      <c r="D1196" s="468">
        <v>21473</v>
      </c>
      <c r="E1196" s="470" t="s">
        <v>1491</v>
      </c>
      <c r="F1196" s="469">
        <v>44820</v>
      </c>
      <c r="G1196" s="470" t="s">
        <v>328</v>
      </c>
      <c r="H1196" s="470" t="s">
        <v>329</v>
      </c>
      <c r="I1196" s="470" t="s">
        <v>10</v>
      </c>
      <c r="J1196" s="79">
        <v>135412</v>
      </c>
      <c r="K1196" s="470" t="s">
        <v>2455</v>
      </c>
      <c r="L1196" s="470" t="s">
        <v>2456</v>
      </c>
      <c r="M1196" s="470" t="s">
        <v>355</v>
      </c>
      <c r="N1196" s="79">
        <v>6417</v>
      </c>
      <c r="O1196" s="504" t="s">
        <v>2349</v>
      </c>
      <c r="P1196" s="501" t="s">
        <v>2457</v>
      </c>
    </row>
    <row r="1197" spans="1:16" s="79" customFormat="1">
      <c r="A1197" s="79">
        <v>22001507</v>
      </c>
      <c r="B1197" s="470" t="s">
        <v>144</v>
      </c>
      <c r="C1197" s="470" t="s">
        <v>145</v>
      </c>
      <c r="D1197" s="468">
        <v>38527</v>
      </c>
      <c r="E1197" s="470" t="s">
        <v>1491</v>
      </c>
      <c r="F1197" s="469">
        <v>44820</v>
      </c>
      <c r="G1197" s="470" t="s">
        <v>328</v>
      </c>
      <c r="H1197" s="470" t="s">
        <v>329</v>
      </c>
      <c r="I1197" s="470" t="s">
        <v>10</v>
      </c>
      <c r="J1197" s="79">
        <v>135412</v>
      </c>
      <c r="K1197" s="470" t="s">
        <v>2458</v>
      </c>
      <c r="L1197" s="470" t="s">
        <v>2456</v>
      </c>
      <c r="M1197" s="470" t="s">
        <v>358</v>
      </c>
      <c r="N1197" s="79">
        <v>6417</v>
      </c>
      <c r="O1197" s="504" t="s">
        <v>2349</v>
      </c>
      <c r="P1197" s="482" t="s">
        <v>2459</v>
      </c>
    </row>
    <row r="1198" spans="1:16" s="79" customFormat="1">
      <c r="A1198" s="79">
        <v>22001508</v>
      </c>
      <c r="B1198" s="470" t="s">
        <v>144</v>
      </c>
      <c r="C1198" s="470" t="s">
        <v>145</v>
      </c>
      <c r="D1198" s="468">
        <v>1200</v>
      </c>
      <c r="E1198" s="470" t="s">
        <v>1491</v>
      </c>
      <c r="F1198" s="469">
        <v>44820</v>
      </c>
      <c r="G1198" s="470" t="s">
        <v>328</v>
      </c>
      <c r="H1198" s="470" t="s">
        <v>329</v>
      </c>
      <c r="I1198" s="470" t="s">
        <v>10</v>
      </c>
      <c r="J1198" s="79">
        <v>125647</v>
      </c>
      <c r="K1198" s="470" t="s">
        <v>2460</v>
      </c>
      <c r="L1198" s="470" t="s">
        <v>2461</v>
      </c>
      <c r="M1198" s="470" t="s">
        <v>419</v>
      </c>
      <c r="N1198" s="79">
        <v>6417</v>
      </c>
      <c r="O1198" s="470"/>
      <c r="P1198" s="482" t="s">
        <v>2462</v>
      </c>
    </row>
    <row r="1199" spans="1:16" s="79" customFormat="1">
      <c r="A1199" s="79">
        <v>22000082</v>
      </c>
      <c r="B1199" s="470" t="s">
        <v>144</v>
      </c>
      <c r="C1199" s="470" t="s">
        <v>145</v>
      </c>
      <c r="D1199" s="468">
        <v>3570</v>
      </c>
      <c r="E1199" s="470" t="s">
        <v>1491</v>
      </c>
      <c r="F1199" s="469">
        <v>44823</v>
      </c>
      <c r="G1199" s="470" t="s">
        <v>328</v>
      </c>
      <c r="H1199" s="470" t="s">
        <v>329</v>
      </c>
      <c r="I1199" s="470" t="s">
        <v>10</v>
      </c>
      <c r="J1199" s="79">
        <v>1242590</v>
      </c>
      <c r="K1199" s="470" t="s">
        <v>1894</v>
      </c>
      <c r="L1199" s="470" t="s">
        <v>763</v>
      </c>
      <c r="M1199" s="470" t="s">
        <v>456</v>
      </c>
      <c r="N1199" s="79">
        <v>6417</v>
      </c>
      <c r="O1199" s="470"/>
      <c r="P1199" s="482" t="s">
        <v>2463</v>
      </c>
    </row>
    <row r="1200" spans="1:16" s="79" customFormat="1">
      <c r="A1200" s="79">
        <v>22000082</v>
      </c>
      <c r="B1200" s="470" t="s">
        <v>144</v>
      </c>
      <c r="C1200" s="470" t="s">
        <v>145</v>
      </c>
      <c r="D1200" s="468">
        <v>71.400000000000006</v>
      </c>
      <c r="E1200" s="470" t="s">
        <v>1491</v>
      </c>
      <c r="F1200" s="469">
        <v>44823</v>
      </c>
      <c r="G1200" s="470" t="s">
        <v>328</v>
      </c>
      <c r="H1200" s="470" t="s">
        <v>329</v>
      </c>
      <c r="I1200" s="470" t="s">
        <v>10</v>
      </c>
      <c r="J1200" s="79">
        <v>1242590</v>
      </c>
      <c r="K1200" s="470" t="s">
        <v>1894</v>
      </c>
      <c r="L1200" s="470" t="s">
        <v>1006</v>
      </c>
      <c r="M1200" s="470" t="s">
        <v>456</v>
      </c>
      <c r="N1200" s="79">
        <v>6417</v>
      </c>
      <c r="O1200" s="470"/>
      <c r="P1200" s="482" t="s">
        <v>2463</v>
      </c>
    </row>
    <row r="1201" spans="1:16" s="79" customFormat="1">
      <c r="A1201" s="79">
        <v>22000082</v>
      </c>
      <c r="B1201" s="470" t="s">
        <v>144</v>
      </c>
      <c r="C1201" s="470" t="s">
        <v>145</v>
      </c>
      <c r="D1201" s="468">
        <v>-71.400000000000006</v>
      </c>
      <c r="E1201" s="470" t="s">
        <v>1491</v>
      </c>
      <c r="F1201" s="469">
        <v>44823</v>
      </c>
      <c r="G1201" s="470" t="s">
        <v>328</v>
      </c>
      <c r="H1201" s="470" t="s">
        <v>329</v>
      </c>
      <c r="I1201" s="470" t="s">
        <v>10</v>
      </c>
      <c r="J1201" s="79">
        <v>1242590</v>
      </c>
      <c r="K1201" s="470" t="s">
        <v>1894</v>
      </c>
      <c r="L1201" s="470" t="s">
        <v>763</v>
      </c>
      <c r="M1201" s="470" t="s">
        <v>456</v>
      </c>
      <c r="N1201" s="79">
        <v>6417</v>
      </c>
      <c r="O1201" s="470"/>
      <c r="P1201" s="482" t="s">
        <v>2463</v>
      </c>
    </row>
    <row r="1202" spans="1:16" s="79" customFormat="1">
      <c r="A1202" s="79">
        <v>22000083</v>
      </c>
      <c r="B1202" s="470" t="s">
        <v>144</v>
      </c>
      <c r="C1202" s="470" t="s">
        <v>145</v>
      </c>
      <c r="D1202" s="468">
        <v>420</v>
      </c>
      <c r="E1202" s="470" t="s">
        <v>1491</v>
      </c>
      <c r="F1202" s="469">
        <v>44823</v>
      </c>
      <c r="G1202" s="470" t="s">
        <v>328</v>
      </c>
      <c r="H1202" s="470" t="s">
        <v>329</v>
      </c>
      <c r="I1202" s="470" t="s">
        <v>10</v>
      </c>
      <c r="J1202" s="79">
        <v>1242590</v>
      </c>
      <c r="K1202" s="470" t="s">
        <v>1894</v>
      </c>
      <c r="L1202" s="470" t="s">
        <v>763</v>
      </c>
      <c r="M1202" s="470" t="s">
        <v>456</v>
      </c>
      <c r="N1202" s="79">
        <v>6417</v>
      </c>
      <c r="O1202" s="470"/>
      <c r="P1202" s="482" t="s">
        <v>2464</v>
      </c>
    </row>
    <row r="1203" spans="1:16" s="79" customFormat="1">
      <c r="A1203" s="79">
        <v>22000083</v>
      </c>
      <c r="B1203" s="470" t="s">
        <v>144</v>
      </c>
      <c r="C1203" s="470" t="s">
        <v>145</v>
      </c>
      <c r="D1203" s="468">
        <v>8.4</v>
      </c>
      <c r="E1203" s="470" t="s">
        <v>1491</v>
      </c>
      <c r="F1203" s="469">
        <v>44823</v>
      </c>
      <c r="G1203" s="470" t="s">
        <v>328</v>
      </c>
      <c r="H1203" s="470" t="s">
        <v>329</v>
      </c>
      <c r="I1203" s="470" t="s">
        <v>10</v>
      </c>
      <c r="J1203" s="79">
        <v>1242590</v>
      </c>
      <c r="K1203" s="470" t="s">
        <v>1894</v>
      </c>
      <c r="L1203" s="470" t="s">
        <v>156</v>
      </c>
      <c r="M1203" s="470" t="s">
        <v>456</v>
      </c>
      <c r="N1203" s="79">
        <v>6417</v>
      </c>
      <c r="O1203" s="470"/>
      <c r="P1203" s="482" t="s">
        <v>2464</v>
      </c>
    </row>
    <row r="1204" spans="1:16" s="79" customFormat="1">
      <c r="A1204" s="79">
        <v>22000083</v>
      </c>
      <c r="B1204" s="470" t="s">
        <v>144</v>
      </c>
      <c r="C1204" s="470" t="s">
        <v>145</v>
      </c>
      <c r="D1204" s="468">
        <v>-8.4</v>
      </c>
      <c r="E1204" s="470" t="s">
        <v>1491</v>
      </c>
      <c r="F1204" s="469">
        <v>44823</v>
      </c>
      <c r="G1204" s="470" t="s">
        <v>328</v>
      </c>
      <c r="H1204" s="470" t="s">
        <v>329</v>
      </c>
      <c r="I1204" s="470" t="s">
        <v>10</v>
      </c>
      <c r="J1204" s="79">
        <v>1242590</v>
      </c>
      <c r="K1204" s="470" t="s">
        <v>1894</v>
      </c>
      <c r="L1204" s="470" t="s">
        <v>763</v>
      </c>
      <c r="M1204" s="470" t="s">
        <v>456</v>
      </c>
      <c r="N1204" s="79">
        <v>6417</v>
      </c>
      <c r="O1204" s="470"/>
      <c r="P1204" s="482" t="s">
        <v>2464</v>
      </c>
    </row>
    <row r="1205" spans="1:16" s="79" customFormat="1">
      <c r="A1205" s="79">
        <v>22001445</v>
      </c>
      <c r="B1205" s="470" t="s">
        <v>144</v>
      </c>
      <c r="C1205" s="470" t="s">
        <v>145</v>
      </c>
      <c r="D1205" s="468">
        <v>600</v>
      </c>
      <c r="E1205" s="470" t="s">
        <v>1491</v>
      </c>
      <c r="F1205" s="469">
        <v>44823</v>
      </c>
      <c r="G1205" s="470" t="s">
        <v>328</v>
      </c>
      <c r="H1205" s="470" t="s">
        <v>329</v>
      </c>
      <c r="I1205" s="470" t="s">
        <v>10</v>
      </c>
      <c r="J1205" s="79">
        <v>1524323</v>
      </c>
      <c r="K1205" s="470" t="s">
        <v>2465</v>
      </c>
      <c r="L1205" s="470" t="s">
        <v>2466</v>
      </c>
      <c r="M1205" s="470" t="s">
        <v>419</v>
      </c>
      <c r="N1205" s="79">
        <v>6417</v>
      </c>
      <c r="O1205" s="470"/>
      <c r="P1205" s="482" t="s">
        <v>2467</v>
      </c>
    </row>
    <row r="1206" spans="1:16" s="79" customFormat="1">
      <c r="A1206" s="79">
        <v>22001446</v>
      </c>
      <c r="B1206" s="470" t="s">
        <v>144</v>
      </c>
      <c r="C1206" s="470" t="s">
        <v>145</v>
      </c>
      <c r="D1206" s="468">
        <v>69208.179999999993</v>
      </c>
      <c r="E1206" s="470" t="s">
        <v>1491</v>
      </c>
      <c r="F1206" s="469">
        <v>44823</v>
      </c>
      <c r="G1206" s="470" t="s">
        <v>328</v>
      </c>
      <c r="H1206" s="470" t="s">
        <v>329</v>
      </c>
      <c r="I1206" s="470" t="s">
        <v>10</v>
      </c>
      <c r="J1206" s="79">
        <v>104142</v>
      </c>
      <c r="K1206" s="470" t="s">
        <v>2468</v>
      </c>
      <c r="L1206" s="470" t="s">
        <v>2469</v>
      </c>
      <c r="M1206" s="470" t="s">
        <v>355</v>
      </c>
      <c r="N1206" s="79">
        <v>6417</v>
      </c>
      <c r="O1206" s="504" t="s">
        <v>2333</v>
      </c>
      <c r="P1206" s="501" t="s">
        <v>2470</v>
      </c>
    </row>
    <row r="1207" spans="1:16" s="79" customFormat="1">
      <c r="A1207" s="79">
        <v>22001448</v>
      </c>
      <c r="B1207" s="470" t="s">
        <v>144</v>
      </c>
      <c r="C1207" s="470" t="s">
        <v>145</v>
      </c>
      <c r="D1207" s="468">
        <v>58787.39</v>
      </c>
      <c r="E1207" s="470" t="s">
        <v>1491</v>
      </c>
      <c r="F1207" s="469">
        <v>44823</v>
      </c>
      <c r="G1207" s="470" t="s">
        <v>328</v>
      </c>
      <c r="H1207" s="470" t="s">
        <v>329</v>
      </c>
      <c r="I1207" s="470" t="s">
        <v>10</v>
      </c>
      <c r="J1207" s="79">
        <v>104142</v>
      </c>
      <c r="K1207" s="470" t="s">
        <v>2471</v>
      </c>
      <c r="L1207" s="470" t="s">
        <v>2469</v>
      </c>
      <c r="M1207" s="470" t="s">
        <v>358</v>
      </c>
      <c r="N1207" s="79">
        <v>6417</v>
      </c>
      <c r="O1207" s="504" t="s">
        <v>2333</v>
      </c>
      <c r="P1207" s="482" t="s">
        <v>2472</v>
      </c>
    </row>
    <row r="1208" spans="1:16" s="79" customFormat="1">
      <c r="A1208" s="79">
        <v>22001464</v>
      </c>
      <c r="B1208" s="470" t="s">
        <v>144</v>
      </c>
      <c r="C1208" s="470" t="s">
        <v>145</v>
      </c>
      <c r="D1208" s="468">
        <v>4200</v>
      </c>
      <c r="E1208" s="470" t="s">
        <v>1491</v>
      </c>
      <c r="F1208" s="469">
        <v>44823</v>
      </c>
      <c r="G1208" s="470" t="s">
        <v>328</v>
      </c>
      <c r="H1208" s="470" t="s">
        <v>329</v>
      </c>
      <c r="I1208" s="470" t="s">
        <v>10</v>
      </c>
      <c r="J1208" s="79">
        <v>1527553</v>
      </c>
      <c r="K1208" s="470" t="s">
        <v>2473</v>
      </c>
      <c r="L1208" s="470" t="s">
        <v>2474</v>
      </c>
      <c r="M1208" s="470" t="s">
        <v>419</v>
      </c>
      <c r="N1208" s="79">
        <v>6417</v>
      </c>
      <c r="O1208" s="470"/>
      <c r="P1208" s="482" t="s">
        <v>2475</v>
      </c>
    </row>
    <row r="1209" spans="1:16" s="79" customFormat="1">
      <c r="A1209" s="79">
        <v>22001509</v>
      </c>
      <c r="B1209" s="470" t="s">
        <v>144</v>
      </c>
      <c r="C1209" s="470" t="s">
        <v>145</v>
      </c>
      <c r="D1209" s="468">
        <v>148215.64000000001</v>
      </c>
      <c r="E1209" s="470" t="s">
        <v>1491</v>
      </c>
      <c r="F1209" s="469">
        <v>44823</v>
      </c>
      <c r="G1209" s="470" t="s">
        <v>328</v>
      </c>
      <c r="H1209" s="470" t="s">
        <v>329</v>
      </c>
      <c r="I1209" s="470" t="s">
        <v>10</v>
      </c>
      <c r="J1209" s="79">
        <v>161389</v>
      </c>
      <c r="K1209" s="470" t="s">
        <v>2476</v>
      </c>
      <c r="L1209" s="470" t="s">
        <v>438</v>
      </c>
      <c r="M1209" s="470" t="s">
        <v>355</v>
      </c>
      <c r="N1209" s="79">
        <v>6417</v>
      </c>
      <c r="O1209" s="504" t="s">
        <v>2333</v>
      </c>
      <c r="P1209" s="501" t="s">
        <v>2477</v>
      </c>
    </row>
    <row r="1210" spans="1:16" s="79" customFormat="1">
      <c r="A1210" s="79">
        <v>22001511</v>
      </c>
      <c r="B1210" s="470" t="s">
        <v>144</v>
      </c>
      <c r="C1210" s="470" t="s">
        <v>145</v>
      </c>
      <c r="D1210" s="468">
        <v>21781.98</v>
      </c>
      <c r="E1210" s="470" t="s">
        <v>1491</v>
      </c>
      <c r="F1210" s="469">
        <v>44823</v>
      </c>
      <c r="G1210" s="470" t="s">
        <v>328</v>
      </c>
      <c r="H1210" s="470" t="s">
        <v>329</v>
      </c>
      <c r="I1210" s="470" t="s">
        <v>10</v>
      </c>
      <c r="J1210" s="79">
        <v>1030068</v>
      </c>
      <c r="K1210" s="470" t="s">
        <v>2478</v>
      </c>
      <c r="L1210" s="470" t="s">
        <v>2479</v>
      </c>
      <c r="M1210" s="470" t="s">
        <v>330</v>
      </c>
      <c r="N1210" s="79">
        <v>6417</v>
      </c>
      <c r="O1210" s="470"/>
      <c r="P1210" s="501" t="s">
        <v>2480</v>
      </c>
    </row>
    <row r="1211" spans="1:16" s="79" customFormat="1">
      <c r="A1211" s="79">
        <v>22001512</v>
      </c>
      <c r="B1211" s="470" t="s">
        <v>144</v>
      </c>
      <c r="C1211" s="470" t="s">
        <v>145</v>
      </c>
      <c r="D1211" s="468">
        <v>21127.39</v>
      </c>
      <c r="E1211" s="470" t="s">
        <v>1491</v>
      </c>
      <c r="F1211" s="469">
        <v>44823</v>
      </c>
      <c r="G1211" s="470" t="s">
        <v>328</v>
      </c>
      <c r="H1211" s="470" t="s">
        <v>329</v>
      </c>
      <c r="I1211" s="470" t="s">
        <v>10</v>
      </c>
      <c r="J1211" s="79">
        <v>1030068</v>
      </c>
      <c r="K1211" s="470" t="s">
        <v>2481</v>
      </c>
      <c r="L1211" s="470" t="s">
        <v>2479</v>
      </c>
      <c r="M1211" s="470" t="s">
        <v>330</v>
      </c>
      <c r="N1211" s="79">
        <v>6417</v>
      </c>
      <c r="O1211" s="470"/>
      <c r="P1211" s="501" t="s">
        <v>2482</v>
      </c>
    </row>
    <row r="1212" spans="1:16" s="79" customFormat="1">
      <c r="A1212" s="79">
        <v>22001515</v>
      </c>
      <c r="B1212" s="470" t="s">
        <v>144</v>
      </c>
      <c r="C1212" s="470" t="s">
        <v>145</v>
      </c>
      <c r="D1212" s="468">
        <v>171204</v>
      </c>
      <c r="E1212" s="470" t="s">
        <v>1491</v>
      </c>
      <c r="F1212" s="469">
        <v>44823</v>
      </c>
      <c r="G1212" s="470" t="s">
        <v>328</v>
      </c>
      <c r="H1212" s="470" t="s">
        <v>329</v>
      </c>
      <c r="I1212" s="470" t="s">
        <v>10</v>
      </c>
      <c r="J1212" s="79">
        <v>147088</v>
      </c>
      <c r="K1212" s="470" t="s">
        <v>2483</v>
      </c>
      <c r="L1212" s="470" t="s">
        <v>2484</v>
      </c>
      <c r="M1212" s="470" t="s">
        <v>355</v>
      </c>
      <c r="N1212" s="79">
        <v>6417</v>
      </c>
      <c r="O1212" s="504" t="s">
        <v>2360</v>
      </c>
      <c r="P1212" s="501" t="s">
        <v>2485</v>
      </c>
    </row>
    <row r="1213" spans="1:16" s="79" customFormat="1">
      <c r="A1213" s="79">
        <v>22001516</v>
      </c>
      <c r="B1213" s="470" t="s">
        <v>144</v>
      </c>
      <c r="C1213" s="470" t="s">
        <v>145</v>
      </c>
      <c r="D1213" s="468">
        <v>28796</v>
      </c>
      <c r="E1213" s="470" t="s">
        <v>1491</v>
      </c>
      <c r="F1213" s="469">
        <v>44823</v>
      </c>
      <c r="G1213" s="470" t="s">
        <v>328</v>
      </c>
      <c r="H1213" s="470" t="s">
        <v>329</v>
      </c>
      <c r="I1213" s="470" t="s">
        <v>10</v>
      </c>
      <c r="J1213" s="79">
        <v>147088</v>
      </c>
      <c r="K1213" s="470" t="s">
        <v>2486</v>
      </c>
      <c r="L1213" s="470" t="s">
        <v>2484</v>
      </c>
      <c r="M1213" s="470" t="s">
        <v>358</v>
      </c>
      <c r="N1213" s="79">
        <v>6417</v>
      </c>
      <c r="O1213" s="504" t="s">
        <v>2360</v>
      </c>
      <c r="P1213" s="482" t="s">
        <v>2487</v>
      </c>
    </row>
    <row r="1214" spans="1:16" s="79" customFormat="1">
      <c r="A1214" s="79">
        <v>22001518</v>
      </c>
      <c r="B1214" s="470" t="s">
        <v>144</v>
      </c>
      <c r="C1214" s="470" t="s">
        <v>145</v>
      </c>
      <c r="D1214" s="468">
        <v>180000</v>
      </c>
      <c r="E1214" s="470" t="s">
        <v>1491</v>
      </c>
      <c r="F1214" s="469">
        <v>44823</v>
      </c>
      <c r="G1214" s="470" t="s">
        <v>328</v>
      </c>
      <c r="H1214" s="470" t="s">
        <v>329</v>
      </c>
      <c r="I1214" s="470" t="s">
        <v>10</v>
      </c>
      <c r="J1214" s="79">
        <v>1450862</v>
      </c>
      <c r="K1214" s="470" t="s">
        <v>2488</v>
      </c>
      <c r="L1214" s="470" t="s">
        <v>2489</v>
      </c>
      <c r="M1214" s="470" t="s">
        <v>355</v>
      </c>
      <c r="N1214" s="79">
        <v>6417</v>
      </c>
      <c r="O1214" s="504" t="s">
        <v>2333</v>
      </c>
      <c r="P1214" s="501" t="s">
        <v>2490</v>
      </c>
    </row>
    <row r="1215" spans="1:16" s="79" customFormat="1">
      <c r="A1215" s="79">
        <v>22001519</v>
      </c>
      <c r="B1215" s="470" t="s">
        <v>144</v>
      </c>
      <c r="C1215" s="470" t="s">
        <v>145</v>
      </c>
      <c r="D1215" s="468">
        <v>20000</v>
      </c>
      <c r="E1215" s="470" t="s">
        <v>1491</v>
      </c>
      <c r="F1215" s="469">
        <v>44823</v>
      </c>
      <c r="G1215" s="470" t="s">
        <v>328</v>
      </c>
      <c r="H1215" s="470" t="s">
        <v>329</v>
      </c>
      <c r="I1215" s="470" t="s">
        <v>10</v>
      </c>
      <c r="J1215" s="79">
        <v>1450862</v>
      </c>
      <c r="K1215" s="470" t="s">
        <v>2491</v>
      </c>
      <c r="L1215" s="470" t="s">
        <v>2489</v>
      </c>
      <c r="M1215" s="470" t="s">
        <v>358</v>
      </c>
      <c r="N1215" s="79">
        <v>6417</v>
      </c>
      <c r="O1215" s="504" t="s">
        <v>2333</v>
      </c>
      <c r="P1215" s="482" t="s">
        <v>2492</v>
      </c>
    </row>
    <row r="1216" spans="1:16" s="79" customFormat="1">
      <c r="A1216" s="79">
        <v>22001520</v>
      </c>
      <c r="B1216" s="470" t="s">
        <v>144</v>
      </c>
      <c r="C1216" s="470" t="s">
        <v>145</v>
      </c>
      <c r="D1216" s="468">
        <v>60000</v>
      </c>
      <c r="E1216" s="470" t="s">
        <v>1491</v>
      </c>
      <c r="F1216" s="469">
        <v>44823</v>
      </c>
      <c r="G1216" s="470" t="s">
        <v>328</v>
      </c>
      <c r="H1216" s="470" t="s">
        <v>329</v>
      </c>
      <c r="I1216" s="470" t="s">
        <v>10</v>
      </c>
      <c r="J1216" s="79">
        <v>139068</v>
      </c>
      <c r="K1216" s="470" t="s">
        <v>2493</v>
      </c>
      <c r="L1216" s="470" t="s">
        <v>2494</v>
      </c>
      <c r="M1216" s="470" t="s">
        <v>358</v>
      </c>
      <c r="N1216" s="79">
        <v>6417</v>
      </c>
      <c r="O1216" s="504" t="s">
        <v>2333</v>
      </c>
      <c r="P1216" s="501" t="s">
        <v>2495</v>
      </c>
    </row>
    <row r="1217" spans="1:16" s="79" customFormat="1">
      <c r="A1217" s="79">
        <v>22001521</v>
      </c>
      <c r="B1217" s="470" t="s">
        <v>144</v>
      </c>
      <c r="C1217" s="470" t="s">
        <v>145</v>
      </c>
      <c r="D1217" s="468">
        <v>100000</v>
      </c>
      <c r="E1217" s="470" t="s">
        <v>1491</v>
      </c>
      <c r="F1217" s="469">
        <v>44823</v>
      </c>
      <c r="G1217" s="470" t="s">
        <v>328</v>
      </c>
      <c r="H1217" s="470" t="s">
        <v>329</v>
      </c>
      <c r="I1217" s="470" t="s">
        <v>10</v>
      </c>
      <c r="J1217" s="79">
        <v>1398386</v>
      </c>
      <c r="K1217" s="470" t="s">
        <v>2496</v>
      </c>
      <c r="L1217" s="470" t="s">
        <v>2497</v>
      </c>
      <c r="M1217" s="470" t="s">
        <v>355</v>
      </c>
      <c r="N1217" s="79">
        <v>6417</v>
      </c>
      <c r="O1217" s="504" t="s">
        <v>2498</v>
      </c>
      <c r="P1217" s="501" t="s">
        <v>2499</v>
      </c>
    </row>
    <row r="1218" spans="1:16" s="79" customFormat="1">
      <c r="A1218" s="79">
        <v>22001526</v>
      </c>
      <c r="B1218" s="470" t="s">
        <v>144</v>
      </c>
      <c r="C1218" s="470" t="s">
        <v>145</v>
      </c>
      <c r="D1218" s="468">
        <v>21838.41</v>
      </c>
      <c r="E1218" s="470" t="s">
        <v>1491</v>
      </c>
      <c r="F1218" s="469">
        <v>44824</v>
      </c>
      <c r="G1218" s="470" t="s">
        <v>328</v>
      </c>
      <c r="H1218" s="470" t="s">
        <v>329</v>
      </c>
      <c r="I1218" s="470" t="s">
        <v>10</v>
      </c>
      <c r="J1218" s="79">
        <v>1030068</v>
      </c>
      <c r="K1218" s="470" t="s">
        <v>2500</v>
      </c>
      <c r="L1218" s="470" t="s">
        <v>2479</v>
      </c>
      <c r="M1218" s="470" t="s">
        <v>330</v>
      </c>
      <c r="N1218" s="79">
        <v>6417</v>
      </c>
      <c r="O1218" s="470"/>
      <c r="P1218" s="501" t="s">
        <v>2501</v>
      </c>
    </row>
    <row r="1219" spans="1:16" s="79" customFormat="1">
      <c r="A1219" s="79">
        <v>22001527</v>
      </c>
      <c r="B1219" s="470" t="s">
        <v>144</v>
      </c>
      <c r="C1219" s="470" t="s">
        <v>145</v>
      </c>
      <c r="D1219" s="468">
        <v>59998.6</v>
      </c>
      <c r="E1219" s="470" t="s">
        <v>1491</v>
      </c>
      <c r="F1219" s="469">
        <v>44824</v>
      </c>
      <c r="G1219" s="470" t="s">
        <v>328</v>
      </c>
      <c r="H1219" s="470" t="s">
        <v>329</v>
      </c>
      <c r="I1219" s="470" t="s">
        <v>10</v>
      </c>
      <c r="J1219" s="79">
        <v>1440692</v>
      </c>
      <c r="K1219" s="470" t="s">
        <v>2502</v>
      </c>
      <c r="L1219" s="470" t="s">
        <v>2503</v>
      </c>
      <c r="M1219" s="470" t="s">
        <v>355</v>
      </c>
      <c r="N1219" s="79">
        <v>6417</v>
      </c>
      <c r="O1219" s="504" t="s">
        <v>2349</v>
      </c>
      <c r="P1219" s="501" t="s">
        <v>2504</v>
      </c>
    </row>
    <row r="1220" spans="1:16" s="79" customFormat="1">
      <c r="A1220" s="79">
        <v>22001528</v>
      </c>
      <c r="B1220" s="470" t="s">
        <v>144</v>
      </c>
      <c r="C1220" s="470" t="s">
        <v>145</v>
      </c>
      <c r="D1220" s="468">
        <v>107851.35</v>
      </c>
      <c r="E1220" s="470" t="s">
        <v>1491</v>
      </c>
      <c r="F1220" s="469">
        <v>44824</v>
      </c>
      <c r="G1220" s="470" t="s">
        <v>328</v>
      </c>
      <c r="H1220" s="470" t="s">
        <v>329</v>
      </c>
      <c r="I1220" s="470" t="s">
        <v>10</v>
      </c>
      <c r="J1220" s="79">
        <v>134980</v>
      </c>
      <c r="K1220" s="470" t="s">
        <v>2505</v>
      </c>
      <c r="L1220" s="470" t="s">
        <v>2506</v>
      </c>
      <c r="M1220" s="470" t="s">
        <v>355</v>
      </c>
      <c r="N1220" s="79">
        <v>6417</v>
      </c>
      <c r="O1220" s="504" t="s">
        <v>2349</v>
      </c>
      <c r="P1220" s="501" t="s">
        <v>2507</v>
      </c>
    </row>
    <row r="1221" spans="1:16" s="79" customFormat="1">
      <c r="A1221" s="79">
        <v>22001529</v>
      </c>
      <c r="B1221" s="470" t="s">
        <v>144</v>
      </c>
      <c r="C1221" s="470" t="s">
        <v>145</v>
      </c>
      <c r="D1221" s="468">
        <v>72116.800000000003</v>
      </c>
      <c r="E1221" s="470" t="s">
        <v>1491</v>
      </c>
      <c r="F1221" s="469">
        <v>44824</v>
      </c>
      <c r="G1221" s="470" t="s">
        <v>328</v>
      </c>
      <c r="H1221" s="470" t="s">
        <v>329</v>
      </c>
      <c r="I1221" s="470" t="s">
        <v>10</v>
      </c>
      <c r="J1221" s="79">
        <v>134980</v>
      </c>
      <c r="K1221" s="470" t="s">
        <v>2508</v>
      </c>
      <c r="L1221" s="470" t="s">
        <v>2506</v>
      </c>
      <c r="M1221" s="470" t="s">
        <v>358</v>
      </c>
      <c r="N1221" s="79">
        <v>6417</v>
      </c>
      <c r="O1221" s="504" t="s">
        <v>2349</v>
      </c>
      <c r="P1221" s="482" t="s">
        <v>2509</v>
      </c>
    </row>
    <row r="1222" spans="1:16" s="79" customFormat="1">
      <c r="A1222" s="79">
        <v>22001530</v>
      </c>
      <c r="B1222" s="470" t="s">
        <v>144</v>
      </c>
      <c r="C1222" s="470" t="s">
        <v>145</v>
      </c>
      <c r="D1222" s="468">
        <v>78023.08</v>
      </c>
      <c r="E1222" s="470" t="s">
        <v>1491</v>
      </c>
      <c r="F1222" s="469">
        <v>44824</v>
      </c>
      <c r="G1222" s="470" t="s">
        <v>328</v>
      </c>
      <c r="H1222" s="470" t="s">
        <v>329</v>
      </c>
      <c r="I1222" s="470" t="s">
        <v>10</v>
      </c>
      <c r="J1222" s="79">
        <v>134955</v>
      </c>
      <c r="K1222" s="470" t="s">
        <v>2510</v>
      </c>
      <c r="L1222" s="470" t="s">
        <v>2511</v>
      </c>
      <c r="M1222" s="470" t="s">
        <v>355</v>
      </c>
      <c r="N1222" s="79">
        <v>6417</v>
      </c>
      <c r="O1222" s="504" t="s">
        <v>2349</v>
      </c>
      <c r="P1222" s="501" t="s">
        <v>2512</v>
      </c>
    </row>
    <row r="1223" spans="1:16" s="79" customFormat="1">
      <c r="A1223" s="79">
        <v>22001535</v>
      </c>
      <c r="B1223" s="470" t="s">
        <v>144</v>
      </c>
      <c r="C1223" s="470" t="s">
        <v>145</v>
      </c>
      <c r="D1223" s="468">
        <v>160099.64000000001</v>
      </c>
      <c r="E1223" s="470" t="s">
        <v>1491</v>
      </c>
      <c r="F1223" s="469">
        <v>44825</v>
      </c>
      <c r="G1223" s="470" t="s">
        <v>328</v>
      </c>
      <c r="H1223" s="470" t="s">
        <v>329</v>
      </c>
      <c r="I1223" s="470" t="s">
        <v>10</v>
      </c>
      <c r="J1223" s="79">
        <v>659977</v>
      </c>
      <c r="K1223" s="470" t="s">
        <v>2513</v>
      </c>
      <c r="L1223" s="470" t="s">
        <v>2514</v>
      </c>
      <c r="M1223" s="470" t="s">
        <v>355</v>
      </c>
      <c r="N1223" s="79">
        <v>6417</v>
      </c>
      <c r="O1223" s="504" t="s">
        <v>2333</v>
      </c>
      <c r="P1223" s="501" t="s">
        <v>2515</v>
      </c>
    </row>
    <row r="1224" spans="1:16" s="79" customFormat="1">
      <c r="A1224" s="79">
        <v>22001536</v>
      </c>
      <c r="B1224" s="470" t="s">
        <v>144</v>
      </c>
      <c r="C1224" s="470" t="s">
        <v>145</v>
      </c>
      <c r="D1224" s="468">
        <v>39473.910000000003</v>
      </c>
      <c r="E1224" s="470" t="s">
        <v>1491</v>
      </c>
      <c r="F1224" s="469">
        <v>44825</v>
      </c>
      <c r="G1224" s="470" t="s">
        <v>328</v>
      </c>
      <c r="H1224" s="470" t="s">
        <v>329</v>
      </c>
      <c r="I1224" s="470" t="s">
        <v>10</v>
      </c>
      <c r="J1224" s="79">
        <v>659977</v>
      </c>
      <c r="K1224" s="470" t="s">
        <v>2516</v>
      </c>
      <c r="L1224" s="470" t="s">
        <v>2514</v>
      </c>
      <c r="M1224" s="470" t="s">
        <v>358</v>
      </c>
      <c r="N1224" s="79">
        <v>6417</v>
      </c>
      <c r="O1224" s="504" t="s">
        <v>2333</v>
      </c>
      <c r="P1224" s="482" t="s">
        <v>2517</v>
      </c>
    </row>
    <row r="1225" spans="1:16" s="79" customFormat="1">
      <c r="A1225" s="79">
        <v>22001538</v>
      </c>
      <c r="B1225" s="470" t="s">
        <v>144</v>
      </c>
      <c r="C1225" s="470" t="s">
        <v>145</v>
      </c>
      <c r="D1225" s="468">
        <v>190523</v>
      </c>
      <c r="E1225" s="470" t="s">
        <v>1491</v>
      </c>
      <c r="F1225" s="469">
        <v>44825</v>
      </c>
      <c r="G1225" s="470" t="s">
        <v>328</v>
      </c>
      <c r="H1225" s="470" t="s">
        <v>329</v>
      </c>
      <c r="I1225" s="470" t="s">
        <v>10</v>
      </c>
      <c r="J1225" s="79">
        <v>1435561</v>
      </c>
      <c r="K1225" s="470" t="s">
        <v>2518</v>
      </c>
      <c r="L1225" s="470" t="s">
        <v>2519</v>
      </c>
      <c r="M1225" s="470" t="s">
        <v>355</v>
      </c>
      <c r="N1225" s="79">
        <v>6417</v>
      </c>
      <c r="O1225" s="504" t="s">
        <v>2333</v>
      </c>
      <c r="P1225" s="501" t="s">
        <v>2520</v>
      </c>
    </row>
    <row r="1226" spans="1:16" s="79" customFormat="1">
      <c r="A1226" s="79">
        <v>22001539</v>
      </c>
      <c r="B1226" s="470" t="s">
        <v>144</v>
      </c>
      <c r="C1226" s="470" t="s">
        <v>145</v>
      </c>
      <c r="D1226" s="468">
        <v>4477</v>
      </c>
      <c r="E1226" s="470" t="s">
        <v>1491</v>
      </c>
      <c r="F1226" s="469">
        <v>44825</v>
      </c>
      <c r="G1226" s="470" t="s">
        <v>328</v>
      </c>
      <c r="H1226" s="470" t="s">
        <v>329</v>
      </c>
      <c r="I1226" s="470" t="s">
        <v>10</v>
      </c>
      <c r="J1226" s="79">
        <v>1435561</v>
      </c>
      <c r="K1226" s="470" t="s">
        <v>2521</v>
      </c>
      <c r="L1226" s="470" t="s">
        <v>2519</v>
      </c>
      <c r="M1226" s="470" t="s">
        <v>358</v>
      </c>
      <c r="N1226" s="79">
        <v>6417</v>
      </c>
      <c r="O1226" s="504" t="s">
        <v>2333</v>
      </c>
      <c r="P1226" s="482" t="s">
        <v>2522</v>
      </c>
    </row>
    <row r="1227" spans="1:16" s="79" customFormat="1">
      <c r="A1227" s="79">
        <v>22001531</v>
      </c>
      <c r="B1227" s="470" t="s">
        <v>144</v>
      </c>
      <c r="C1227" s="470" t="s">
        <v>145</v>
      </c>
      <c r="D1227" s="468">
        <v>142691.14000000001</v>
      </c>
      <c r="E1227" s="470" t="s">
        <v>1491</v>
      </c>
      <c r="F1227" s="469">
        <v>44826</v>
      </c>
      <c r="G1227" s="470" t="s">
        <v>328</v>
      </c>
      <c r="H1227" s="470" t="s">
        <v>329</v>
      </c>
      <c r="I1227" s="470" t="s">
        <v>10</v>
      </c>
      <c r="J1227" s="79">
        <v>1449863</v>
      </c>
      <c r="K1227" s="470" t="s">
        <v>2523</v>
      </c>
      <c r="L1227" s="470" t="s">
        <v>2524</v>
      </c>
      <c r="M1227" s="470" t="s">
        <v>358</v>
      </c>
      <c r="N1227" s="79">
        <v>6417</v>
      </c>
      <c r="O1227" s="504" t="s">
        <v>2360</v>
      </c>
      <c r="P1227" s="501" t="s">
        <v>2525</v>
      </c>
    </row>
    <row r="1228" spans="1:16" s="79" customFormat="1">
      <c r="A1228" s="79">
        <v>22001532</v>
      </c>
      <c r="B1228" s="470" t="s">
        <v>144</v>
      </c>
      <c r="C1228" s="470" t="s">
        <v>145</v>
      </c>
      <c r="D1228" s="468">
        <v>57088.56</v>
      </c>
      <c r="E1228" s="470" t="s">
        <v>1491</v>
      </c>
      <c r="F1228" s="469">
        <v>44826</v>
      </c>
      <c r="G1228" s="470" t="s">
        <v>328</v>
      </c>
      <c r="H1228" s="470" t="s">
        <v>329</v>
      </c>
      <c r="I1228" s="470" t="s">
        <v>10</v>
      </c>
      <c r="J1228" s="79">
        <v>1449863</v>
      </c>
      <c r="K1228" s="470" t="s">
        <v>2526</v>
      </c>
      <c r="L1228" s="470" t="s">
        <v>2524</v>
      </c>
      <c r="M1228" s="470" t="s">
        <v>355</v>
      </c>
      <c r="N1228" s="79">
        <v>6417</v>
      </c>
      <c r="O1228" s="504" t="s">
        <v>2360</v>
      </c>
      <c r="P1228" s="482" t="s">
        <v>2527</v>
      </c>
    </row>
    <row r="1229" spans="1:16" s="79" customFormat="1">
      <c r="A1229" s="79">
        <v>22001533</v>
      </c>
      <c r="B1229" s="470" t="s">
        <v>144</v>
      </c>
      <c r="C1229" s="470" t="s">
        <v>145</v>
      </c>
      <c r="D1229" s="468">
        <v>199867</v>
      </c>
      <c r="E1229" s="470" t="s">
        <v>1491</v>
      </c>
      <c r="F1229" s="469">
        <v>44826</v>
      </c>
      <c r="G1229" s="470" t="s">
        <v>328</v>
      </c>
      <c r="H1229" s="470" t="s">
        <v>329</v>
      </c>
      <c r="I1229" s="470" t="s">
        <v>10</v>
      </c>
      <c r="J1229" s="79">
        <v>1444406</v>
      </c>
      <c r="K1229" s="470" t="s">
        <v>2528</v>
      </c>
      <c r="L1229" s="470" t="s">
        <v>2529</v>
      </c>
      <c r="M1229" s="470" t="s">
        <v>355</v>
      </c>
      <c r="N1229" s="79">
        <v>6417</v>
      </c>
      <c r="O1229" s="504" t="s">
        <v>2360</v>
      </c>
      <c r="P1229" s="501" t="s">
        <v>2530</v>
      </c>
    </row>
    <row r="1230" spans="1:16" s="79" customFormat="1">
      <c r="A1230" s="79">
        <v>22001534</v>
      </c>
      <c r="B1230" s="470" t="s">
        <v>144</v>
      </c>
      <c r="C1230" s="470" t="s">
        <v>145</v>
      </c>
      <c r="D1230" s="468">
        <v>149792.6</v>
      </c>
      <c r="E1230" s="470" t="s">
        <v>1491</v>
      </c>
      <c r="F1230" s="469">
        <v>44826</v>
      </c>
      <c r="G1230" s="470" t="s">
        <v>328</v>
      </c>
      <c r="H1230" s="470" t="s">
        <v>329</v>
      </c>
      <c r="I1230" s="470" t="s">
        <v>10</v>
      </c>
      <c r="J1230" s="79">
        <v>1411087</v>
      </c>
      <c r="K1230" s="470" t="s">
        <v>2531</v>
      </c>
      <c r="L1230" s="470" t="s">
        <v>2532</v>
      </c>
      <c r="M1230" s="470" t="s">
        <v>355</v>
      </c>
      <c r="N1230" s="79">
        <v>6417</v>
      </c>
      <c r="O1230" s="504" t="s">
        <v>2333</v>
      </c>
      <c r="P1230" s="501" t="s">
        <v>2533</v>
      </c>
    </row>
    <row r="1231" spans="1:16" s="79" customFormat="1">
      <c r="A1231" s="79">
        <v>22001540</v>
      </c>
      <c r="B1231" s="470" t="s">
        <v>144</v>
      </c>
      <c r="C1231" s="470" t="s">
        <v>145</v>
      </c>
      <c r="D1231" s="468">
        <v>2100</v>
      </c>
      <c r="E1231" s="470" t="s">
        <v>1491</v>
      </c>
      <c r="F1231" s="469">
        <v>44826</v>
      </c>
      <c r="G1231" s="470" t="s">
        <v>328</v>
      </c>
      <c r="H1231" s="470" t="s">
        <v>329</v>
      </c>
      <c r="I1231" s="470" t="s">
        <v>10</v>
      </c>
      <c r="J1231" s="79">
        <v>112710</v>
      </c>
      <c r="K1231" s="470" t="s">
        <v>2534</v>
      </c>
      <c r="L1231" s="470" t="s">
        <v>2381</v>
      </c>
      <c r="M1231" s="470" t="s">
        <v>419</v>
      </c>
      <c r="N1231" s="79">
        <v>6417</v>
      </c>
      <c r="O1231" s="470"/>
      <c r="P1231" s="482" t="s">
        <v>2535</v>
      </c>
    </row>
    <row r="1232" spans="1:16" s="79" customFormat="1">
      <c r="A1232" s="79">
        <v>22000084</v>
      </c>
      <c r="B1232" s="470" t="s">
        <v>144</v>
      </c>
      <c r="C1232" s="470" t="s">
        <v>145</v>
      </c>
      <c r="D1232" s="468">
        <v>24626.21</v>
      </c>
      <c r="E1232" s="470" t="s">
        <v>1491</v>
      </c>
      <c r="F1232" s="469">
        <v>44827</v>
      </c>
      <c r="G1232" s="470" t="s">
        <v>328</v>
      </c>
      <c r="H1232" s="470" t="s">
        <v>329</v>
      </c>
      <c r="I1232" s="470" t="s">
        <v>10</v>
      </c>
      <c r="J1232" s="79">
        <v>1041209</v>
      </c>
      <c r="K1232" s="470" t="s">
        <v>192</v>
      </c>
      <c r="L1232" s="470" t="s">
        <v>191</v>
      </c>
      <c r="M1232" s="470" t="s">
        <v>330</v>
      </c>
      <c r="N1232" s="79">
        <v>6417</v>
      </c>
      <c r="O1232" s="504" t="s">
        <v>2416</v>
      </c>
      <c r="P1232" s="501" t="s">
        <v>2536</v>
      </c>
    </row>
    <row r="1233" spans="1:16" s="79" customFormat="1">
      <c r="A1233" s="79">
        <v>22000084</v>
      </c>
      <c r="B1233" s="470" t="s">
        <v>144</v>
      </c>
      <c r="C1233" s="470" t="s">
        <v>145</v>
      </c>
      <c r="D1233" s="468">
        <v>428.47</v>
      </c>
      <c r="E1233" s="470" t="s">
        <v>1491</v>
      </c>
      <c r="F1233" s="469">
        <v>44827</v>
      </c>
      <c r="G1233" s="470" t="s">
        <v>328</v>
      </c>
      <c r="H1233" s="470" t="s">
        <v>329</v>
      </c>
      <c r="I1233" s="470" t="s">
        <v>10</v>
      </c>
      <c r="J1233" s="79">
        <v>1041209</v>
      </c>
      <c r="K1233" s="470" t="s">
        <v>192</v>
      </c>
      <c r="L1233" s="470" t="s">
        <v>215</v>
      </c>
      <c r="M1233" s="470" t="s">
        <v>330</v>
      </c>
      <c r="N1233" s="79">
        <v>6417</v>
      </c>
      <c r="O1233" s="504" t="s">
        <v>2416</v>
      </c>
      <c r="P1233" s="482" t="s">
        <v>2536</v>
      </c>
    </row>
    <row r="1234" spans="1:16" s="79" customFormat="1">
      <c r="A1234" s="79">
        <v>22000084</v>
      </c>
      <c r="B1234" s="470" t="s">
        <v>144</v>
      </c>
      <c r="C1234" s="470" t="s">
        <v>145</v>
      </c>
      <c r="D1234" s="468">
        <v>-428.47</v>
      </c>
      <c r="E1234" s="470" t="s">
        <v>1491</v>
      </c>
      <c r="F1234" s="469">
        <v>44827</v>
      </c>
      <c r="G1234" s="470" t="s">
        <v>328</v>
      </c>
      <c r="H1234" s="470" t="s">
        <v>329</v>
      </c>
      <c r="I1234" s="470" t="s">
        <v>10</v>
      </c>
      <c r="J1234" s="79">
        <v>1041209</v>
      </c>
      <c r="K1234" s="470" t="s">
        <v>192</v>
      </c>
      <c r="L1234" s="470" t="s">
        <v>191</v>
      </c>
      <c r="M1234" s="470" t="s">
        <v>330</v>
      </c>
      <c r="N1234" s="79">
        <v>6417</v>
      </c>
      <c r="O1234" s="504" t="s">
        <v>2416</v>
      </c>
      <c r="P1234" s="482" t="s">
        <v>2536</v>
      </c>
    </row>
    <row r="1235" spans="1:16" s="79" customFormat="1">
      <c r="A1235" s="79">
        <v>22001541</v>
      </c>
      <c r="B1235" s="470" t="s">
        <v>144</v>
      </c>
      <c r="C1235" s="470" t="s">
        <v>145</v>
      </c>
      <c r="D1235" s="468">
        <v>173468.18</v>
      </c>
      <c r="E1235" s="470" t="s">
        <v>1491</v>
      </c>
      <c r="F1235" s="469">
        <v>44827</v>
      </c>
      <c r="G1235" s="470" t="s">
        <v>328</v>
      </c>
      <c r="H1235" s="470" t="s">
        <v>329</v>
      </c>
      <c r="I1235" s="470" t="s">
        <v>10</v>
      </c>
      <c r="J1235" s="79">
        <v>517699</v>
      </c>
      <c r="K1235" s="470" t="s">
        <v>2537</v>
      </c>
      <c r="L1235" s="470" t="s">
        <v>2538</v>
      </c>
      <c r="M1235" s="470" t="s">
        <v>355</v>
      </c>
      <c r="N1235" s="79">
        <v>6417</v>
      </c>
      <c r="O1235" s="504" t="s">
        <v>2333</v>
      </c>
      <c r="P1235" s="482" t="s">
        <v>2539</v>
      </c>
    </row>
    <row r="1236" spans="1:16" s="79" customFormat="1">
      <c r="A1236" s="79">
        <v>22001542</v>
      </c>
      <c r="B1236" s="470" t="s">
        <v>144</v>
      </c>
      <c r="C1236" s="470" t="s">
        <v>145</v>
      </c>
      <c r="D1236" s="468">
        <v>26531.82</v>
      </c>
      <c r="E1236" s="470" t="s">
        <v>1491</v>
      </c>
      <c r="F1236" s="469">
        <v>44827</v>
      </c>
      <c r="G1236" s="470" t="s">
        <v>328</v>
      </c>
      <c r="H1236" s="470" t="s">
        <v>329</v>
      </c>
      <c r="I1236" s="470" t="s">
        <v>10</v>
      </c>
      <c r="J1236" s="79">
        <v>517699</v>
      </c>
      <c r="K1236" s="470" t="s">
        <v>2540</v>
      </c>
      <c r="L1236" s="470" t="s">
        <v>2538</v>
      </c>
      <c r="M1236" s="470" t="s">
        <v>358</v>
      </c>
      <c r="N1236" s="79">
        <v>6417</v>
      </c>
      <c r="O1236" s="504" t="s">
        <v>2333</v>
      </c>
      <c r="P1236" s="482" t="s">
        <v>2541</v>
      </c>
    </row>
    <row r="1237" spans="1:16" s="79" customFormat="1">
      <c r="A1237" s="79">
        <v>22001543</v>
      </c>
      <c r="B1237" s="470" t="s">
        <v>144</v>
      </c>
      <c r="C1237" s="470" t="s">
        <v>145</v>
      </c>
      <c r="D1237" s="468">
        <v>1200</v>
      </c>
      <c r="E1237" s="470" t="s">
        <v>1491</v>
      </c>
      <c r="F1237" s="469">
        <v>44827</v>
      </c>
      <c r="G1237" s="470" t="s">
        <v>328</v>
      </c>
      <c r="H1237" s="470" t="s">
        <v>329</v>
      </c>
      <c r="I1237" s="470" t="s">
        <v>10</v>
      </c>
      <c r="J1237" s="79">
        <v>1528066</v>
      </c>
      <c r="K1237" s="470" t="s">
        <v>2542</v>
      </c>
      <c r="L1237" s="470" t="s">
        <v>2041</v>
      </c>
      <c r="M1237" s="470" t="s">
        <v>419</v>
      </c>
      <c r="N1237" s="79">
        <v>6417</v>
      </c>
      <c r="O1237" s="470"/>
      <c r="P1237" s="482" t="s">
        <v>2543</v>
      </c>
    </row>
    <row r="1238" spans="1:16" s="79" customFormat="1">
      <c r="A1238" s="79">
        <v>22001544</v>
      </c>
      <c r="B1238" s="470" t="s">
        <v>144</v>
      </c>
      <c r="C1238" s="470" t="s">
        <v>145</v>
      </c>
      <c r="D1238" s="468">
        <v>1500</v>
      </c>
      <c r="E1238" s="470" t="s">
        <v>1491</v>
      </c>
      <c r="F1238" s="469">
        <v>44827</v>
      </c>
      <c r="G1238" s="470" t="s">
        <v>328</v>
      </c>
      <c r="H1238" s="470" t="s">
        <v>329</v>
      </c>
      <c r="I1238" s="470" t="s">
        <v>10</v>
      </c>
      <c r="J1238" s="79">
        <v>1522053</v>
      </c>
      <c r="K1238" s="470" t="s">
        <v>2040</v>
      </c>
      <c r="L1238" s="470" t="s">
        <v>2041</v>
      </c>
      <c r="M1238" s="470" t="s">
        <v>419</v>
      </c>
      <c r="N1238" s="79">
        <v>6417</v>
      </c>
      <c r="O1238" s="470"/>
      <c r="P1238" s="482" t="s">
        <v>2544</v>
      </c>
    </row>
    <row r="1239" spans="1:16" s="79" customFormat="1">
      <c r="A1239" s="79">
        <v>22001545</v>
      </c>
      <c r="B1239" s="470" t="s">
        <v>144</v>
      </c>
      <c r="C1239" s="470" t="s">
        <v>145</v>
      </c>
      <c r="D1239" s="468">
        <v>300</v>
      </c>
      <c r="E1239" s="470" t="s">
        <v>1491</v>
      </c>
      <c r="F1239" s="469">
        <v>44827</v>
      </c>
      <c r="G1239" s="470" t="s">
        <v>328</v>
      </c>
      <c r="H1239" s="470" t="s">
        <v>329</v>
      </c>
      <c r="I1239" s="470" t="s">
        <v>10</v>
      </c>
      <c r="J1239" s="79">
        <v>1511315</v>
      </c>
      <c r="K1239" s="470" t="s">
        <v>2100</v>
      </c>
      <c r="L1239" s="470" t="s">
        <v>2101</v>
      </c>
      <c r="M1239" s="470" t="s">
        <v>419</v>
      </c>
      <c r="N1239" s="79">
        <v>6417</v>
      </c>
      <c r="O1239" s="470"/>
      <c r="P1239" s="482" t="s">
        <v>2545</v>
      </c>
    </row>
    <row r="1240" spans="1:16" s="79" customFormat="1">
      <c r="A1240" s="79">
        <v>22001546</v>
      </c>
      <c r="B1240" s="470" t="s">
        <v>144</v>
      </c>
      <c r="C1240" s="470" t="s">
        <v>145</v>
      </c>
      <c r="D1240" s="468">
        <v>300</v>
      </c>
      <c r="E1240" s="470" t="s">
        <v>1491</v>
      </c>
      <c r="F1240" s="469">
        <v>44827</v>
      </c>
      <c r="G1240" s="470" t="s">
        <v>328</v>
      </c>
      <c r="H1240" s="470" t="s">
        <v>329</v>
      </c>
      <c r="I1240" s="470" t="s">
        <v>10</v>
      </c>
      <c r="J1240" s="79">
        <v>1521935</v>
      </c>
      <c r="K1240" s="470" t="s">
        <v>2096</v>
      </c>
      <c r="L1240" s="470" t="s">
        <v>692</v>
      </c>
      <c r="M1240" s="470" t="s">
        <v>419</v>
      </c>
      <c r="N1240" s="79">
        <v>6417</v>
      </c>
      <c r="O1240" s="470"/>
      <c r="P1240" s="482" t="s">
        <v>2546</v>
      </c>
    </row>
    <row r="1241" spans="1:16" s="79" customFormat="1">
      <c r="A1241" s="79">
        <v>22001547</v>
      </c>
      <c r="B1241" s="470" t="s">
        <v>144</v>
      </c>
      <c r="C1241" s="470" t="s">
        <v>145</v>
      </c>
      <c r="D1241" s="468">
        <v>3000</v>
      </c>
      <c r="E1241" s="470" t="s">
        <v>1491</v>
      </c>
      <c r="F1241" s="469">
        <v>44830</v>
      </c>
      <c r="G1241" s="470" t="s">
        <v>328</v>
      </c>
      <c r="H1241" s="470" t="s">
        <v>329</v>
      </c>
      <c r="I1241" s="470" t="s">
        <v>10</v>
      </c>
      <c r="J1241" s="79">
        <v>119727</v>
      </c>
      <c r="K1241" s="470" t="s">
        <v>2547</v>
      </c>
      <c r="L1241" s="470" t="s">
        <v>2413</v>
      </c>
      <c r="M1241" s="470" t="s">
        <v>419</v>
      </c>
      <c r="N1241" s="79">
        <v>6417</v>
      </c>
      <c r="O1241" s="470"/>
      <c r="P1241" s="482" t="s">
        <v>2548</v>
      </c>
    </row>
    <row r="1242" spans="1:16" s="79" customFormat="1">
      <c r="A1242" s="79">
        <v>22001548</v>
      </c>
      <c r="B1242" s="470" t="s">
        <v>144</v>
      </c>
      <c r="C1242" s="470" t="s">
        <v>145</v>
      </c>
      <c r="D1242" s="468">
        <v>184643.95</v>
      </c>
      <c r="E1242" s="470" t="s">
        <v>1491</v>
      </c>
      <c r="F1242" s="469">
        <v>44830</v>
      </c>
      <c r="G1242" s="470" t="s">
        <v>328</v>
      </c>
      <c r="H1242" s="470" t="s">
        <v>329</v>
      </c>
      <c r="I1242" s="470" t="s">
        <v>10</v>
      </c>
      <c r="J1242" s="79">
        <v>135261</v>
      </c>
      <c r="K1242" s="470" t="s">
        <v>2549</v>
      </c>
      <c r="L1242" s="470" t="s">
        <v>2550</v>
      </c>
      <c r="M1242" s="470" t="s">
        <v>355</v>
      </c>
      <c r="N1242" s="79">
        <v>6417</v>
      </c>
      <c r="O1242" s="504" t="s">
        <v>2360</v>
      </c>
      <c r="P1242" s="501" t="s">
        <v>2551</v>
      </c>
    </row>
    <row r="1243" spans="1:16" s="79" customFormat="1">
      <c r="A1243" s="79">
        <v>22001549</v>
      </c>
      <c r="B1243" s="470" t="s">
        <v>144</v>
      </c>
      <c r="C1243" s="470" t="s">
        <v>145</v>
      </c>
      <c r="D1243" s="468">
        <v>15356.05</v>
      </c>
      <c r="E1243" s="470" t="s">
        <v>1491</v>
      </c>
      <c r="F1243" s="469">
        <v>44830</v>
      </c>
      <c r="G1243" s="470" t="s">
        <v>328</v>
      </c>
      <c r="H1243" s="470" t="s">
        <v>329</v>
      </c>
      <c r="I1243" s="470" t="s">
        <v>10</v>
      </c>
      <c r="J1243" s="79">
        <v>135261</v>
      </c>
      <c r="K1243" s="470" t="s">
        <v>2552</v>
      </c>
      <c r="L1243" s="470" t="s">
        <v>2550</v>
      </c>
      <c r="M1243" s="470" t="s">
        <v>358</v>
      </c>
      <c r="N1243" s="79">
        <v>6417</v>
      </c>
      <c r="O1243" s="504" t="s">
        <v>2360</v>
      </c>
      <c r="P1243" s="482" t="s">
        <v>2553</v>
      </c>
    </row>
    <row r="1244" spans="1:16" s="79" customFormat="1">
      <c r="A1244" s="79">
        <v>22001550</v>
      </c>
      <c r="B1244" s="470" t="s">
        <v>144</v>
      </c>
      <c r="C1244" s="470" t="s">
        <v>145</v>
      </c>
      <c r="D1244" s="468">
        <v>198239.65</v>
      </c>
      <c r="E1244" s="470" t="s">
        <v>1491</v>
      </c>
      <c r="F1244" s="469">
        <v>44830</v>
      </c>
      <c r="G1244" s="470" t="s">
        <v>328</v>
      </c>
      <c r="H1244" s="470" t="s">
        <v>329</v>
      </c>
      <c r="I1244" s="470" t="s">
        <v>10</v>
      </c>
      <c r="J1244" s="79">
        <v>136251</v>
      </c>
      <c r="K1244" s="470" t="s">
        <v>2554</v>
      </c>
      <c r="L1244" s="470" t="s">
        <v>2555</v>
      </c>
      <c r="M1244" s="470" t="s">
        <v>355</v>
      </c>
      <c r="N1244" s="79">
        <v>6417</v>
      </c>
      <c r="O1244" s="504" t="s">
        <v>2360</v>
      </c>
      <c r="P1244" s="501" t="s">
        <v>2556</v>
      </c>
    </row>
    <row r="1245" spans="1:16" s="79" customFormat="1">
      <c r="A1245" s="79">
        <v>22001551</v>
      </c>
      <c r="B1245" s="470" t="s">
        <v>144</v>
      </c>
      <c r="C1245" s="470" t="s">
        <v>145</v>
      </c>
      <c r="D1245" s="468">
        <v>107394.8</v>
      </c>
      <c r="E1245" s="470" t="s">
        <v>1491</v>
      </c>
      <c r="F1245" s="469">
        <v>44831</v>
      </c>
      <c r="G1245" s="470" t="s">
        <v>328</v>
      </c>
      <c r="H1245" s="470" t="s">
        <v>329</v>
      </c>
      <c r="I1245" s="470" t="s">
        <v>10</v>
      </c>
      <c r="J1245" s="79">
        <v>161389</v>
      </c>
      <c r="K1245" s="470" t="s">
        <v>2557</v>
      </c>
      <c r="L1245" s="470" t="s">
        <v>438</v>
      </c>
      <c r="M1245" s="470" t="s">
        <v>355</v>
      </c>
      <c r="N1245" s="79">
        <v>6417</v>
      </c>
      <c r="O1245" s="504" t="s">
        <v>2349</v>
      </c>
      <c r="P1245" s="501" t="s">
        <v>2558</v>
      </c>
    </row>
    <row r="1246" spans="1:16" s="79" customFormat="1">
      <c r="A1246" s="79">
        <v>22001552</v>
      </c>
      <c r="B1246" s="470" t="s">
        <v>144</v>
      </c>
      <c r="C1246" s="470" t="s">
        <v>145</v>
      </c>
      <c r="D1246" s="468">
        <v>53420</v>
      </c>
      <c r="E1246" s="470" t="s">
        <v>1491</v>
      </c>
      <c r="F1246" s="469">
        <v>44831</v>
      </c>
      <c r="G1246" s="470" t="s">
        <v>328</v>
      </c>
      <c r="H1246" s="470" t="s">
        <v>329</v>
      </c>
      <c r="I1246" s="470" t="s">
        <v>10</v>
      </c>
      <c r="J1246" s="79">
        <v>161389</v>
      </c>
      <c r="K1246" s="470" t="s">
        <v>2559</v>
      </c>
      <c r="L1246" s="470" t="s">
        <v>438</v>
      </c>
      <c r="M1246" s="470" t="s">
        <v>358</v>
      </c>
      <c r="N1246" s="79">
        <v>6417</v>
      </c>
      <c r="O1246" s="504" t="s">
        <v>2349</v>
      </c>
      <c r="P1246" s="501" t="s">
        <v>2560</v>
      </c>
    </row>
    <row r="1247" spans="1:16" s="79" customFormat="1">
      <c r="A1247" s="79">
        <v>22001554</v>
      </c>
      <c r="B1247" s="470" t="s">
        <v>144</v>
      </c>
      <c r="C1247" s="470" t="s">
        <v>145</v>
      </c>
      <c r="D1247" s="468">
        <v>58591</v>
      </c>
      <c r="E1247" s="470" t="s">
        <v>1491</v>
      </c>
      <c r="F1247" s="469">
        <v>44831</v>
      </c>
      <c r="G1247" s="470" t="s">
        <v>328</v>
      </c>
      <c r="H1247" s="470" t="s">
        <v>329</v>
      </c>
      <c r="I1247" s="470" t="s">
        <v>10</v>
      </c>
      <c r="J1247" s="79">
        <v>379103</v>
      </c>
      <c r="K1247" s="470" t="s">
        <v>2561</v>
      </c>
      <c r="L1247" s="470" t="s">
        <v>2562</v>
      </c>
      <c r="M1247" s="470" t="s">
        <v>355</v>
      </c>
      <c r="N1247" s="79">
        <v>6417</v>
      </c>
      <c r="O1247" s="504" t="s">
        <v>2333</v>
      </c>
      <c r="P1247" s="501" t="s">
        <v>2563</v>
      </c>
    </row>
    <row r="1248" spans="1:16" s="79" customFormat="1">
      <c r="A1248" s="79">
        <v>22001555</v>
      </c>
      <c r="B1248" s="470" t="s">
        <v>144</v>
      </c>
      <c r="C1248" s="470" t="s">
        <v>145</v>
      </c>
      <c r="D1248" s="468">
        <v>62990</v>
      </c>
      <c r="E1248" s="470" t="s">
        <v>1491</v>
      </c>
      <c r="F1248" s="469">
        <v>44831</v>
      </c>
      <c r="G1248" s="470" t="s">
        <v>328</v>
      </c>
      <c r="H1248" s="470" t="s">
        <v>329</v>
      </c>
      <c r="I1248" s="470" t="s">
        <v>10</v>
      </c>
      <c r="J1248" s="79">
        <v>134945</v>
      </c>
      <c r="K1248" s="470" t="s">
        <v>2564</v>
      </c>
      <c r="L1248" s="470" t="s">
        <v>2565</v>
      </c>
      <c r="M1248" s="470" t="s">
        <v>358</v>
      </c>
      <c r="N1248" s="79">
        <v>6417</v>
      </c>
      <c r="O1248" s="504" t="s">
        <v>2349</v>
      </c>
      <c r="P1248" s="501" t="s">
        <v>2566</v>
      </c>
    </row>
    <row r="1249" spans="1:16" s="79" customFormat="1">
      <c r="A1249" s="79">
        <v>22001557</v>
      </c>
      <c r="B1249" s="470" t="s">
        <v>144</v>
      </c>
      <c r="C1249" s="470" t="s">
        <v>145</v>
      </c>
      <c r="D1249" s="468">
        <v>164965.1</v>
      </c>
      <c r="E1249" s="470" t="s">
        <v>1491</v>
      </c>
      <c r="F1249" s="469">
        <v>44831</v>
      </c>
      <c r="G1249" s="470" t="s">
        <v>328</v>
      </c>
      <c r="H1249" s="470" t="s">
        <v>329</v>
      </c>
      <c r="I1249" s="470" t="s">
        <v>10</v>
      </c>
      <c r="J1249" s="79">
        <v>517675</v>
      </c>
      <c r="K1249" s="470" t="s">
        <v>2567</v>
      </c>
      <c r="L1249" s="470" t="s">
        <v>2568</v>
      </c>
      <c r="M1249" s="470" t="s">
        <v>355</v>
      </c>
      <c r="N1249" s="79">
        <v>6417</v>
      </c>
      <c r="O1249" s="504" t="s">
        <v>2333</v>
      </c>
      <c r="P1249" s="501" t="s">
        <v>2569</v>
      </c>
    </row>
    <row r="1250" spans="1:16" s="79" customFormat="1">
      <c r="A1250" s="79">
        <v>22001558</v>
      </c>
      <c r="B1250" s="470" t="s">
        <v>144</v>
      </c>
      <c r="C1250" s="470" t="s">
        <v>145</v>
      </c>
      <c r="D1250" s="468">
        <v>31191</v>
      </c>
      <c r="E1250" s="470" t="s">
        <v>1491</v>
      </c>
      <c r="F1250" s="469">
        <v>44831</v>
      </c>
      <c r="G1250" s="470" t="s">
        <v>328</v>
      </c>
      <c r="H1250" s="470" t="s">
        <v>329</v>
      </c>
      <c r="I1250" s="470" t="s">
        <v>10</v>
      </c>
      <c r="J1250" s="79">
        <v>517675</v>
      </c>
      <c r="K1250" s="470" t="s">
        <v>2570</v>
      </c>
      <c r="L1250" s="470" t="s">
        <v>2568</v>
      </c>
      <c r="M1250" s="470" t="s">
        <v>358</v>
      </c>
      <c r="N1250" s="79">
        <v>6417</v>
      </c>
      <c r="O1250" s="504" t="s">
        <v>2333</v>
      </c>
      <c r="P1250" s="482" t="s">
        <v>2571</v>
      </c>
    </row>
    <row r="1251" spans="1:16" s="79" customFormat="1">
      <c r="A1251" s="79">
        <v>22001559</v>
      </c>
      <c r="B1251" s="470" t="s">
        <v>144</v>
      </c>
      <c r="C1251" s="470" t="s">
        <v>145</v>
      </c>
      <c r="D1251" s="468">
        <v>7286.68</v>
      </c>
      <c r="E1251" s="470" t="s">
        <v>1491</v>
      </c>
      <c r="F1251" s="469">
        <v>44832</v>
      </c>
      <c r="G1251" s="470" t="s">
        <v>328</v>
      </c>
      <c r="H1251" s="470" t="s">
        <v>329</v>
      </c>
      <c r="I1251" s="470" t="s">
        <v>10</v>
      </c>
      <c r="J1251" s="79">
        <v>147253</v>
      </c>
      <c r="K1251" s="470" t="s">
        <v>2572</v>
      </c>
      <c r="L1251" s="470" t="s">
        <v>2573</v>
      </c>
      <c r="M1251" s="470" t="s">
        <v>358</v>
      </c>
      <c r="N1251" s="79">
        <v>6417</v>
      </c>
      <c r="O1251" s="504" t="s">
        <v>2349</v>
      </c>
      <c r="P1251" s="501" t="s">
        <v>2574</v>
      </c>
    </row>
    <row r="1252" spans="1:16" s="79" customFormat="1">
      <c r="A1252" s="79">
        <v>22001560</v>
      </c>
      <c r="B1252" s="470" t="s">
        <v>144</v>
      </c>
      <c r="C1252" s="470" t="s">
        <v>145</v>
      </c>
      <c r="D1252" s="468">
        <v>44355.49</v>
      </c>
      <c r="E1252" s="470" t="s">
        <v>1491</v>
      </c>
      <c r="F1252" s="469">
        <v>44832</v>
      </c>
      <c r="G1252" s="470" t="s">
        <v>328</v>
      </c>
      <c r="H1252" s="470" t="s">
        <v>329</v>
      </c>
      <c r="I1252" s="470" t="s">
        <v>10</v>
      </c>
      <c r="J1252" s="79">
        <v>147253</v>
      </c>
      <c r="K1252" s="470" t="s">
        <v>2575</v>
      </c>
      <c r="L1252" s="470" t="s">
        <v>2573</v>
      </c>
      <c r="M1252" s="470" t="s">
        <v>355</v>
      </c>
      <c r="N1252" s="79">
        <v>6417</v>
      </c>
      <c r="O1252" s="504" t="s">
        <v>2349</v>
      </c>
      <c r="P1252" s="482" t="s">
        <v>2576</v>
      </c>
    </row>
    <row r="1253" spans="1:16" s="79" customFormat="1">
      <c r="A1253" s="79">
        <v>22001561</v>
      </c>
      <c r="B1253" s="470" t="s">
        <v>144</v>
      </c>
      <c r="C1253" s="470" t="s">
        <v>145</v>
      </c>
      <c r="D1253" s="468">
        <v>162530.74</v>
      </c>
      <c r="E1253" s="470" t="s">
        <v>1491</v>
      </c>
      <c r="F1253" s="469">
        <v>44832</v>
      </c>
      <c r="G1253" s="470" t="s">
        <v>328</v>
      </c>
      <c r="H1253" s="470" t="s">
        <v>329</v>
      </c>
      <c r="I1253" s="470" t="s">
        <v>10</v>
      </c>
      <c r="J1253" s="79">
        <v>1462004</v>
      </c>
      <c r="K1253" s="470" t="s">
        <v>2577</v>
      </c>
      <c r="L1253" s="470" t="s">
        <v>2578</v>
      </c>
      <c r="M1253" s="470" t="s">
        <v>355</v>
      </c>
      <c r="N1253" s="79">
        <v>6417</v>
      </c>
      <c r="O1253" s="504" t="s">
        <v>2360</v>
      </c>
      <c r="P1253" s="501" t="s">
        <v>2579</v>
      </c>
    </row>
    <row r="1254" spans="1:16" s="79" customFormat="1">
      <c r="A1254" s="79">
        <v>22001562</v>
      </c>
      <c r="B1254" s="470" t="s">
        <v>144</v>
      </c>
      <c r="C1254" s="470" t="s">
        <v>145</v>
      </c>
      <c r="D1254" s="468">
        <v>37382.559999999998</v>
      </c>
      <c r="E1254" s="470" t="s">
        <v>1491</v>
      </c>
      <c r="F1254" s="469">
        <v>44832</v>
      </c>
      <c r="G1254" s="470" t="s">
        <v>328</v>
      </c>
      <c r="H1254" s="470" t="s">
        <v>329</v>
      </c>
      <c r="I1254" s="470" t="s">
        <v>10</v>
      </c>
      <c r="J1254" s="79">
        <v>1462004</v>
      </c>
      <c r="K1254" s="470" t="s">
        <v>2580</v>
      </c>
      <c r="L1254" s="470" t="s">
        <v>2578</v>
      </c>
      <c r="M1254" s="470" t="s">
        <v>358</v>
      </c>
      <c r="N1254" s="79">
        <v>6417</v>
      </c>
      <c r="O1254" s="504" t="s">
        <v>2360</v>
      </c>
      <c r="P1254" s="482" t="s">
        <v>2581</v>
      </c>
    </row>
    <row r="1255" spans="1:16" s="79" customFormat="1">
      <c r="A1255" s="79">
        <v>22001563</v>
      </c>
      <c r="B1255" s="470" t="s">
        <v>144</v>
      </c>
      <c r="C1255" s="470" t="s">
        <v>145</v>
      </c>
      <c r="D1255" s="468">
        <v>23890.02</v>
      </c>
      <c r="E1255" s="470" t="s">
        <v>1491</v>
      </c>
      <c r="F1255" s="469">
        <v>44832</v>
      </c>
      <c r="G1255" s="470" t="s">
        <v>328</v>
      </c>
      <c r="H1255" s="470" t="s">
        <v>329</v>
      </c>
      <c r="I1255" s="470" t="s">
        <v>10</v>
      </c>
      <c r="J1255" s="79">
        <v>1360576</v>
      </c>
      <c r="K1255" s="470" t="s">
        <v>2582</v>
      </c>
      <c r="L1255" s="470" t="s">
        <v>1914</v>
      </c>
      <c r="M1255" s="470" t="s">
        <v>355</v>
      </c>
      <c r="N1255" s="79">
        <v>6417</v>
      </c>
      <c r="O1255" s="504" t="s">
        <v>2498</v>
      </c>
      <c r="P1255" s="501" t="s">
        <v>2583</v>
      </c>
    </row>
    <row r="1256" spans="1:16" s="79" customFormat="1">
      <c r="A1256" s="79">
        <v>22001564</v>
      </c>
      <c r="B1256" s="470" t="s">
        <v>144</v>
      </c>
      <c r="C1256" s="470" t="s">
        <v>145</v>
      </c>
      <c r="D1256" s="468">
        <v>51547.12</v>
      </c>
      <c r="E1256" s="470" t="s">
        <v>1491</v>
      </c>
      <c r="F1256" s="469">
        <v>44832</v>
      </c>
      <c r="G1256" s="470" t="s">
        <v>328</v>
      </c>
      <c r="H1256" s="470" t="s">
        <v>329</v>
      </c>
      <c r="I1256" s="470" t="s">
        <v>10</v>
      </c>
      <c r="J1256" s="79">
        <v>1360576</v>
      </c>
      <c r="K1256" s="470" t="s">
        <v>2584</v>
      </c>
      <c r="L1256" s="470" t="s">
        <v>1914</v>
      </c>
      <c r="M1256" s="470" t="s">
        <v>358</v>
      </c>
      <c r="N1256" s="79">
        <v>6417</v>
      </c>
      <c r="O1256" s="504" t="s">
        <v>2498</v>
      </c>
      <c r="P1256" s="482" t="s">
        <v>2585</v>
      </c>
    </row>
    <row r="1257" spans="1:16" s="79" customFormat="1">
      <c r="A1257" s="79">
        <v>22001567</v>
      </c>
      <c r="B1257" s="470" t="s">
        <v>144</v>
      </c>
      <c r="C1257" s="470" t="s">
        <v>145</v>
      </c>
      <c r="D1257" s="468">
        <v>2700</v>
      </c>
      <c r="E1257" s="470" t="s">
        <v>1491</v>
      </c>
      <c r="F1257" s="469">
        <v>44832</v>
      </c>
      <c r="G1257" s="470" t="s">
        <v>328</v>
      </c>
      <c r="H1257" s="470" t="s">
        <v>329</v>
      </c>
      <c r="I1257" s="470" t="s">
        <v>10</v>
      </c>
      <c r="J1257" s="79">
        <v>1350859</v>
      </c>
      <c r="K1257" s="470" t="s">
        <v>2586</v>
      </c>
      <c r="L1257" s="470" t="s">
        <v>2101</v>
      </c>
      <c r="M1257" s="470" t="s">
        <v>419</v>
      </c>
      <c r="N1257" s="79">
        <v>6417</v>
      </c>
      <c r="O1257" s="470"/>
      <c r="P1257" s="482" t="s">
        <v>2587</v>
      </c>
    </row>
    <row r="1258" spans="1:16" s="79" customFormat="1">
      <c r="A1258" s="79">
        <v>22001568</v>
      </c>
      <c r="B1258" s="470" t="s">
        <v>144</v>
      </c>
      <c r="C1258" s="470" t="s">
        <v>145</v>
      </c>
      <c r="D1258" s="468">
        <v>79920</v>
      </c>
      <c r="E1258" s="470" t="s">
        <v>1491</v>
      </c>
      <c r="F1258" s="469">
        <v>44833</v>
      </c>
      <c r="G1258" s="470" t="s">
        <v>328</v>
      </c>
      <c r="H1258" s="470" t="s">
        <v>329</v>
      </c>
      <c r="I1258" s="470" t="s">
        <v>10</v>
      </c>
      <c r="J1258" s="79">
        <v>1517860</v>
      </c>
      <c r="K1258" s="470" t="s">
        <v>2588</v>
      </c>
      <c r="L1258" s="470" t="s">
        <v>2589</v>
      </c>
      <c r="M1258" s="470" t="s">
        <v>355</v>
      </c>
      <c r="N1258" s="79">
        <v>6417</v>
      </c>
      <c r="O1258" s="504" t="s">
        <v>2333</v>
      </c>
      <c r="P1258" s="501" t="s">
        <v>2590</v>
      </c>
    </row>
    <row r="1259" spans="1:16" s="79" customFormat="1">
      <c r="A1259" s="79">
        <v>22001569</v>
      </c>
      <c r="B1259" s="470" t="s">
        <v>144</v>
      </c>
      <c r="C1259" s="470" t="s">
        <v>145</v>
      </c>
      <c r="D1259" s="468">
        <v>900</v>
      </c>
      <c r="E1259" s="470" t="s">
        <v>1491</v>
      </c>
      <c r="F1259" s="469">
        <v>44833</v>
      </c>
      <c r="G1259" s="470" t="s">
        <v>328</v>
      </c>
      <c r="H1259" s="470" t="s">
        <v>329</v>
      </c>
      <c r="I1259" s="470" t="s">
        <v>10</v>
      </c>
      <c r="J1259" s="79">
        <v>1427057</v>
      </c>
      <c r="K1259" s="470" t="s">
        <v>2591</v>
      </c>
      <c r="L1259" s="470" t="s">
        <v>1072</v>
      </c>
      <c r="M1259" s="470" t="s">
        <v>419</v>
      </c>
      <c r="N1259" s="79">
        <v>6417</v>
      </c>
      <c r="O1259" s="470"/>
      <c r="P1259" s="482" t="s">
        <v>2592</v>
      </c>
    </row>
    <row r="1260" spans="1:16" s="79" customFormat="1">
      <c r="A1260" s="79">
        <v>22001570</v>
      </c>
      <c r="B1260" s="470" t="s">
        <v>144</v>
      </c>
      <c r="C1260" s="470" t="s">
        <v>145</v>
      </c>
      <c r="D1260" s="468">
        <v>900</v>
      </c>
      <c r="E1260" s="470" t="s">
        <v>1491</v>
      </c>
      <c r="F1260" s="469">
        <v>44833</v>
      </c>
      <c r="G1260" s="470" t="s">
        <v>328</v>
      </c>
      <c r="H1260" s="470" t="s">
        <v>329</v>
      </c>
      <c r="I1260" s="470" t="s">
        <v>10</v>
      </c>
      <c r="J1260" s="79">
        <v>1427057</v>
      </c>
      <c r="K1260" s="470" t="s">
        <v>2591</v>
      </c>
      <c r="L1260" s="470" t="s">
        <v>1072</v>
      </c>
      <c r="M1260" s="470" t="s">
        <v>419</v>
      </c>
      <c r="N1260" s="79">
        <v>6417</v>
      </c>
      <c r="O1260" s="470"/>
      <c r="P1260" s="482" t="s">
        <v>2593</v>
      </c>
    </row>
    <row r="1261" spans="1:16" s="79" customFormat="1">
      <c r="A1261" s="79">
        <v>22001571</v>
      </c>
      <c r="B1261" s="470" t="s">
        <v>144</v>
      </c>
      <c r="C1261" s="470" t="s">
        <v>145</v>
      </c>
      <c r="D1261" s="468">
        <v>7200</v>
      </c>
      <c r="E1261" s="470" t="s">
        <v>1491</v>
      </c>
      <c r="F1261" s="469">
        <v>44833</v>
      </c>
      <c r="G1261" s="470" t="s">
        <v>328</v>
      </c>
      <c r="H1261" s="470" t="s">
        <v>329</v>
      </c>
      <c r="I1261" s="470" t="s">
        <v>10</v>
      </c>
      <c r="J1261" s="79">
        <v>1427057</v>
      </c>
      <c r="K1261" s="470" t="s">
        <v>2594</v>
      </c>
      <c r="L1261" s="470" t="s">
        <v>1072</v>
      </c>
      <c r="M1261" s="470" t="s">
        <v>419</v>
      </c>
      <c r="N1261" s="79">
        <v>6417</v>
      </c>
      <c r="O1261" s="470"/>
      <c r="P1261" s="482" t="s">
        <v>2595</v>
      </c>
    </row>
    <row r="1262" spans="1:16" s="79" customFormat="1">
      <c r="A1262" s="79">
        <v>22001572</v>
      </c>
      <c r="B1262" s="470" t="s">
        <v>144</v>
      </c>
      <c r="C1262" s="470" t="s">
        <v>145</v>
      </c>
      <c r="D1262" s="468">
        <v>300</v>
      </c>
      <c r="E1262" s="470" t="s">
        <v>1491</v>
      </c>
      <c r="F1262" s="469">
        <v>44833</v>
      </c>
      <c r="G1262" s="470" t="s">
        <v>328</v>
      </c>
      <c r="H1262" s="470" t="s">
        <v>329</v>
      </c>
      <c r="I1262" s="470" t="s">
        <v>10</v>
      </c>
      <c r="J1262" s="79">
        <v>1458600</v>
      </c>
      <c r="K1262" s="470" t="s">
        <v>998</v>
      </c>
      <c r="L1262" s="470" t="s">
        <v>692</v>
      </c>
      <c r="M1262" s="470" t="s">
        <v>419</v>
      </c>
      <c r="N1262" s="79">
        <v>6417</v>
      </c>
      <c r="O1262" s="470"/>
      <c r="P1262" s="482" t="s">
        <v>2596</v>
      </c>
    </row>
    <row r="1263" spans="1:16" s="79" customFormat="1">
      <c r="A1263" s="79">
        <v>22001573</v>
      </c>
      <c r="B1263" s="470" t="s">
        <v>144</v>
      </c>
      <c r="C1263" s="470" t="s">
        <v>145</v>
      </c>
      <c r="D1263" s="468">
        <v>8400</v>
      </c>
      <c r="E1263" s="470" t="s">
        <v>1491</v>
      </c>
      <c r="F1263" s="469">
        <v>44833</v>
      </c>
      <c r="G1263" s="470" t="s">
        <v>328</v>
      </c>
      <c r="H1263" s="470" t="s">
        <v>329</v>
      </c>
      <c r="I1263" s="470" t="s">
        <v>10</v>
      </c>
      <c r="J1263" s="79">
        <v>1509523</v>
      </c>
      <c r="K1263" s="470" t="s">
        <v>1829</v>
      </c>
      <c r="L1263" s="470" t="s">
        <v>1830</v>
      </c>
      <c r="M1263" s="470" t="s">
        <v>419</v>
      </c>
      <c r="N1263" s="79">
        <v>6417</v>
      </c>
      <c r="O1263" s="470"/>
      <c r="P1263" s="482" t="s">
        <v>2597</v>
      </c>
    </row>
    <row r="1264" spans="1:16" s="79" customFormat="1">
      <c r="A1264" s="79">
        <v>22001565</v>
      </c>
      <c r="B1264" s="470" t="s">
        <v>144</v>
      </c>
      <c r="C1264" s="470" t="s">
        <v>145</v>
      </c>
      <c r="D1264" s="468">
        <v>115916.48</v>
      </c>
      <c r="E1264" s="470" t="s">
        <v>1491</v>
      </c>
      <c r="F1264" s="469">
        <v>44834</v>
      </c>
      <c r="G1264" s="470" t="s">
        <v>328</v>
      </c>
      <c r="H1264" s="470" t="s">
        <v>329</v>
      </c>
      <c r="I1264" s="470" t="s">
        <v>10</v>
      </c>
      <c r="J1264" s="79">
        <v>1433233</v>
      </c>
      <c r="K1264" s="470" t="s">
        <v>2598</v>
      </c>
      <c r="L1264" s="470" t="s">
        <v>2599</v>
      </c>
      <c r="M1264" s="470" t="s">
        <v>355</v>
      </c>
      <c r="N1264" s="79">
        <v>6417</v>
      </c>
      <c r="O1264" s="504" t="s">
        <v>2333</v>
      </c>
      <c r="P1264" s="501" t="s">
        <v>2600</v>
      </c>
    </row>
    <row r="1265" spans="1:16" s="79" customFormat="1">
      <c r="A1265" s="79">
        <v>22001566</v>
      </c>
      <c r="B1265" s="470" t="s">
        <v>144</v>
      </c>
      <c r="C1265" s="470" t="s">
        <v>145</v>
      </c>
      <c r="D1265" s="468">
        <v>7799.7</v>
      </c>
      <c r="E1265" s="470" t="s">
        <v>1491</v>
      </c>
      <c r="F1265" s="469">
        <v>44834</v>
      </c>
      <c r="G1265" s="470" t="s">
        <v>328</v>
      </c>
      <c r="H1265" s="470" t="s">
        <v>329</v>
      </c>
      <c r="I1265" s="470" t="s">
        <v>10</v>
      </c>
      <c r="J1265" s="79">
        <v>1433233</v>
      </c>
      <c r="K1265" s="470" t="s">
        <v>2601</v>
      </c>
      <c r="L1265" s="470" t="s">
        <v>2599</v>
      </c>
      <c r="M1265" s="470" t="s">
        <v>358</v>
      </c>
      <c r="N1265" s="79">
        <v>6417</v>
      </c>
      <c r="O1265" s="504" t="s">
        <v>2333</v>
      </c>
      <c r="P1265" s="482" t="s">
        <v>2602</v>
      </c>
    </row>
    <row r="1266" spans="1:16" s="79" customFormat="1">
      <c r="A1266" s="79">
        <v>22001576</v>
      </c>
      <c r="B1266" s="470" t="s">
        <v>144</v>
      </c>
      <c r="C1266" s="470" t="s">
        <v>145</v>
      </c>
      <c r="D1266" s="468">
        <v>300</v>
      </c>
      <c r="E1266" s="470" t="s">
        <v>1491</v>
      </c>
      <c r="F1266" s="469">
        <v>44834</v>
      </c>
      <c r="G1266" s="470" t="s">
        <v>328</v>
      </c>
      <c r="H1266" s="470" t="s">
        <v>329</v>
      </c>
      <c r="I1266" s="470" t="s">
        <v>10</v>
      </c>
      <c r="J1266" s="79">
        <v>1422551</v>
      </c>
      <c r="K1266" s="470" t="s">
        <v>911</v>
      </c>
      <c r="L1266" s="470" t="s">
        <v>692</v>
      </c>
      <c r="M1266" s="470" t="s">
        <v>419</v>
      </c>
      <c r="N1266" s="79">
        <v>6417</v>
      </c>
      <c r="O1266" s="470"/>
      <c r="P1266" s="482" t="s">
        <v>2603</v>
      </c>
    </row>
    <row r="1267" spans="1:16" s="79" customFormat="1">
      <c r="A1267" s="79">
        <v>22001577</v>
      </c>
      <c r="B1267" s="470" t="s">
        <v>144</v>
      </c>
      <c r="C1267" s="470" t="s">
        <v>145</v>
      </c>
      <c r="D1267" s="468">
        <v>300</v>
      </c>
      <c r="E1267" s="470" t="s">
        <v>1491</v>
      </c>
      <c r="F1267" s="469">
        <v>44834</v>
      </c>
      <c r="G1267" s="470" t="s">
        <v>328</v>
      </c>
      <c r="H1267" s="470" t="s">
        <v>329</v>
      </c>
      <c r="I1267" s="470" t="s">
        <v>10</v>
      </c>
      <c r="J1267" s="79">
        <v>1502927</v>
      </c>
      <c r="K1267" s="470" t="s">
        <v>1947</v>
      </c>
      <c r="L1267" s="470" t="s">
        <v>1948</v>
      </c>
      <c r="M1267" s="470" t="s">
        <v>419</v>
      </c>
      <c r="N1267" s="79">
        <v>6417</v>
      </c>
      <c r="O1267" s="470"/>
      <c r="P1267" s="482" t="s">
        <v>2604</v>
      </c>
    </row>
    <row r="1268" spans="1:16" s="79" customFormat="1">
      <c r="A1268" s="79">
        <v>22001578</v>
      </c>
      <c r="B1268" s="470" t="s">
        <v>144</v>
      </c>
      <c r="C1268" s="470" t="s">
        <v>145</v>
      </c>
      <c r="D1268" s="468">
        <v>1200</v>
      </c>
      <c r="E1268" s="470" t="s">
        <v>1491</v>
      </c>
      <c r="F1268" s="469">
        <v>44834</v>
      </c>
      <c r="G1268" s="470" t="s">
        <v>328</v>
      </c>
      <c r="H1268" s="470" t="s">
        <v>329</v>
      </c>
      <c r="I1268" s="470" t="s">
        <v>10</v>
      </c>
      <c r="J1268" s="79">
        <v>1439678</v>
      </c>
      <c r="K1268" s="470" t="s">
        <v>938</v>
      </c>
      <c r="L1268" s="470" t="s">
        <v>692</v>
      </c>
      <c r="M1268" s="470" t="s">
        <v>419</v>
      </c>
      <c r="N1268" s="79">
        <v>6417</v>
      </c>
      <c r="O1268" s="470"/>
      <c r="P1268" s="482" t="s">
        <v>2605</v>
      </c>
    </row>
    <row r="1269" spans="1:16" s="79" customFormat="1">
      <c r="A1269" s="79">
        <v>22001579</v>
      </c>
      <c r="B1269" s="470" t="s">
        <v>144</v>
      </c>
      <c r="C1269" s="470" t="s">
        <v>145</v>
      </c>
      <c r="D1269" s="468">
        <v>300</v>
      </c>
      <c r="E1269" s="470" t="s">
        <v>1491</v>
      </c>
      <c r="F1269" s="469">
        <v>44834</v>
      </c>
      <c r="G1269" s="470" t="s">
        <v>328</v>
      </c>
      <c r="H1269" s="470" t="s">
        <v>329</v>
      </c>
      <c r="I1269" s="470" t="s">
        <v>10</v>
      </c>
      <c r="J1269" s="79">
        <v>1514941</v>
      </c>
      <c r="K1269" s="470" t="s">
        <v>2104</v>
      </c>
      <c r="L1269" s="470" t="s">
        <v>2105</v>
      </c>
      <c r="M1269" s="470" t="s">
        <v>419</v>
      </c>
      <c r="N1269" s="79">
        <v>6417</v>
      </c>
      <c r="O1269" s="470"/>
      <c r="P1269" s="482" t="s">
        <v>2606</v>
      </c>
    </row>
    <row r="1270" spans="1:16" s="79" customFormat="1">
      <c r="A1270" s="79">
        <v>22001580</v>
      </c>
      <c r="B1270" s="470" t="s">
        <v>144</v>
      </c>
      <c r="C1270" s="470" t="s">
        <v>145</v>
      </c>
      <c r="D1270" s="468">
        <v>300</v>
      </c>
      <c r="E1270" s="470" t="s">
        <v>1491</v>
      </c>
      <c r="F1270" s="469">
        <v>44834</v>
      </c>
      <c r="G1270" s="470" t="s">
        <v>328</v>
      </c>
      <c r="H1270" s="470" t="s">
        <v>329</v>
      </c>
      <c r="I1270" s="470" t="s">
        <v>10</v>
      </c>
      <c r="J1270" s="79">
        <v>1422630</v>
      </c>
      <c r="K1270" s="470" t="s">
        <v>979</v>
      </c>
      <c r="L1270" s="470" t="s">
        <v>692</v>
      </c>
      <c r="M1270" s="470" t="s">
        <v>419</v>
      </c>
      <c r="N1270" s="79">
        <v>6417</v>
      </c>
      <c r="O1270" s="470"/>
      <c r="P1270" s="482" t="s">
        <v>2607</v>
      </c>
    </row>
    <row r="1271" spans="1:16" s="79" customFormat="1">
      <c r="A1271" s="79">
        <v>22001581</v>
      </c>
      <c r="B1271" s="470" t="s">
        <v>144</v>
      </c>
      <c r="C1271" s="470" t="s">
        <v>145</v>
      </c>
      <c r="D1271" s="468">
        <v>600</v>
      </c>
      <c r="E1271" s="470" t="s">
        <v>1491</v>
      </c>
      <c r="F1271" s="469">
        <v>44834</v>
      </c>
      <c r="G1271" s="470" t="s">
        <v>328</v>
      </c>
      <c r="H1271" s="470" t="s">
        <v>329</v>
      </c>
      <c r="I1271" s="470" t="s">
        <v>10</v>
      </c>
      <c r="J1271" s="79">
        <v>1422465</v>
      </c>
      <c r="K1271" s="470" t="s">
        <v>944</v>
      </c>
      <c r="L1271" s="470" t="s">
        <v>692</v>
      </c>
      <c r="M1271" s="470" t="s">
        <v>419</v>
      </c>
      <c r="N1271" s="79">
        <v>6417</v>
      </c>
      <c r="O1271" s="470"/>
      <c r="P1271" s="482" t="s">
        <v>2608</v>
      </c>
    </row>
    <row r="1274" spans="1:16" s="70" customFormat="1">
      <c r="A1274" s="76" t="s">
        <v>190</v>
      </c>
      <c r="B1274" s="76" t="s">
        <v>151</v>
      </c>
      <c r="C1274" s="76" t="s">
        <v>140</v>
      </c>
      <c r="D1274" s="76" t="s">
        <v>141</v>
      </c>
      <c r="E1274" s="76" t="s">
        <v>1490</v>
      </c>
      <c r="F1274" s="76" t="s">
        <v>152</v>
      </c>
      <c r="G1274" s="76" t="s">
        <v>322</v>
      </c>
      <c r="H1274" s="76" t="s">
        <v>323</v>
      </c>
      <c r="I1274" s="76" t="s">
        <v>324</v>
      </c>
      <c r="J1274" s="76" t="s">
        <v>325</v>
      </c>
      <c r="K1274" s="76" t="s">
        <v>138</v>
      </c>
      <c r="L1274" s="76" t="s">
        <v>143</v>
      </c>
      <c r="M1274" s="76" t="s">
        <v>326</v>
      </c>
      <c r="N1274" s="76" t="s">
        <v>327</v>
      </c>
      <c r="O1274" s="76" t="s">
        <v>2973</v>
      </c>
      <c r="P1274" s="87" t="s">
        <v>142</v>
      </c>
    </row>
    <row r="1275" spans="1:16" s="70" customFormat="1">
      <c r="A1275" s="70">
        <v>22000088</v>
      </c>
      <c r="B1275" s="73" t="s">
        <v>144</v>
      </c>
      <c r="C1275" s="73" t="s">
        <v>145</v>
      </c>
      <c r="D1275" s="77">
        <v>339514.63</v>
      </c>
      <c r="E1275" s="73" t="s">
        <v>1491</v>
      </c>
      <c r="F1275" s="74">
        <v>44855</v>
      </c>
      <c r="G1275" s="73" t="s">
        <v>328</v>
      </c>
      <c r="H1275" s="73" t="s">
        <v>329</v>
      </c>
      <c r="I1275" s="73" t="s">
        <v>10</v>
      </c>
      <c r="J1275" s="70">
        <v>1041209</v>
      </c>
      <c r="K1275" s="73" t="s">
        <v>192</v>
      </c>
      <c r="L1275" s="73" t="s">
        <v>191</v>
      </c>
      <c r="M1275" s="73" t="s">
        <v>330</v>
      </c>
      <c r="N1275" s="70">
        <v>6417</v>
      </c>
      <c r="O1275" s="505" t="s">
        <v>2416</v>
      </c>
      <c r="P1275" s="343" t="s">
        <v>2739</v>
      </c>
    </row>
    <row r="1276" spans="1:16" s="70" customFormat="1">
      <c r="A1276" s="70">
        <v>22000088</v>
      </c>
      <c r="B1276" s="73" t="s">
        <v>144</v>
      </c>
      <c r="C1276" s="73" t="s">
        <v>145</v>
      </c>
      <c r="D1276" s="77">
        <v>5956.67</v>
      </c>
      <c r="E1276" s="73" t="s">
        <v>1491</v>
      </c>
      <c r="F1276" s="74">
        <v>44855</v>
      </c>
      <c r="G1276" s="73" t="s">
        <v>328</v>
      </c>
      <c r="H1276" s="73" t="s">
        <v>329</v>
      </c>
      <c r="I1276" s="73" t="s">
        <v>10</v>
      </c>
      <c r="J1276" s="70">
        <v>1041209</v>
      </c>
      <c r="K1276" s="73" t="s">
        <v>192</v>
      </c>
      <c r="L1276" s="73" t="s">
        <v>215</v>
      </c>
      <c r="M1276" s="73" t="s">
        <v>330</v>
      </c>
      <c r="N1276" s="70">
        <v>6417</v>
      </c>
      <c r="O1276" s="505" t="s">
        <v>2416</v>
      </c>
      <c r="P1276" s="75" t="s">
        <v>2739</v>
      </c>
    </row>
    <row r="1277" spans="1:16" s="70" customFormat="1">
      <c r="A1277" s="70">
        <v>22000088</v>
      </c>
      <c r="B1277" s="73" t="s">
        <v>144</v>
      </c>
      <c r="C1277" s="73" t="s">
        <v>145</v>
      </c>
      <c r="D1277" s="77">
        <v>-5956.67</v>
      </c>
      <c r="E1277" s="73" t="s">
        <v>1491</v>
      </c>
      <c r="F1277" s="74">
        <v>44855</v>
      </c>
      <c r="G1277" s="73" t="s">
        <v>328</v>
      </c>
      <c r="H1277" s="73" t="s">
        <v>329</v>
      </c>
      <c r="I1277" s="73" t="s">
        <v>10</v>
      </c>
      <c r="J1277" s="70">
        <v>1041209</v>
      </c>
      <c r="K1277" s="73" t="s">
        <v>192</v>
      </c>
      <c r="L1277" s="73" t="s">
        <v>191</v>
      </c>
      <c r="M1277" s="73" t="s">
        <v>330</v>
      </c>
      <c r="N1277" s="70">
        <v>6417</v>
      </c>
      <c r="O1277" s="505" t="s">
        <v>2416</v>
      </c>
      <c r="P1277" s="75" t="s">
        <v>2739</v>
      </c>
    </row>
    <row r="1278" spans="1:16" s="70" customFormat="1">
      <c r="A1278" s="70">
        <v>22000088</v>
      </c>
      <c r="B1278" s="73" t="s">
        <v>144</v>
      </c>
      <c r="C1278" s="73" t="s">
        <v>145</v>
      </c>
      <c r="D1278" s="77">
        <v>4074.18</v>
      </c>
      <c r="E1278" s="73" t="s">
        <v>1491</v>
      </c>
      <c r="F1278" s="74">
        <v>44855</v>
      </c>
      <c r="G1278" s="73" t="s">
        <v>328</v>
      </c>
      <c r="H1278" s="73" t="s">
        <v>329</v>
      </c>
      <c r="I1278" s="73" t="s">
        <v>10</v>
      </c>
      <c r="J1278" s="70">
        <v>1041209</v>
      </c>
      <c r="K1278" s="73" t="s">
        <v>192</v>
      </c>
      <c r="L1278" s="73" t="s">
        <v>150</v>
      </c>
      <c r="M1278" s="73" t="s">
        <v>330</v>
      </c>
      <c r="N1278" s="70">
        <v>6417</v>
      </c>
      <c r="O1278" s="505" t="s">
        <v>2416</v>
      </c>
      <c r="P1278" s="75" t="s">
        <v>2739</v>
      </c>
    </row>
    <row r="1279" spans="1:16" s="70" customFormat="1">
      <c r="A1279" s="70">
        <v>22000088</v>
      </c>
      <c r="B1279" s="73" t="s">
        <v>144</v>
      </c>
      <c r="C1279" s="73" t="s">
        <v>145</v>
      </c>
      <c r="D1279" s="77">
        <v>-4074.18</v>
      </c>
      <c r="E1279" s="73" t="s">
        <v>1491</v>
      </c>
      <c r="F1279" s="74">
        <v>44855</v>
      </c>
      <c r="G1279" s="73" t="s">
        <v>328</v>
      </c>
      <c r="H1279" s="73" t="s">
        <v>329</v>
      </c>
      <c r="I1279" s="73" t="s">
        <v>10</v>
      </c>
      <c r="J1279" s="70">
        <v>1041209</v>
      </c>
      <c r="K1279" s="73" t="s">
        <v>192</v>
      </c>
      <c r="L1279" s="73" t="s">
        <v>191</v>
      </c>
      <c r="M1279" s="73" t="s">
        <v>330</v>
      </c>
      <c r="N1279" s="70">
        <v>6417</v>
      </c>
      <c r="O1279" s="505" t="s">
        <v>2416</v>
      </c>
      <c r="P1279" s="75" t="s">
        <v>2739</v>
      </c>
    </row>
    <row r="1280" spans="1:16" s="70" customFormat="1">
      <c r="A1280" s="70">
        <v>22001614</v>
      </c>
      <c r="B1280" s="73" t="s">
        <v>144</v>
      </c>
      <c r="C1280" s="73" t="s">
        <v>145</v>
      </c>
      <c r="D1280" s="77">
        <v>1013.36</v>
      </c>
      <c r="E1280" s="73" t="s">
        <v>1491</v>
      </c>
      <c r="F1280" s="74">
        <v>44841</v>
      </c>
      <c r="G1280" s="73" t="s">
        <v>328</v>
      </c>
      <c r="H1280" s="73" t="s">
        <v>329</v>
      </c>
      <c r="I1280" s="73" t="s">
        <v>10</v>
      </c>
      <c r="J1280" s="70">
        <v>108769</v>
      </c>
      <c r="K1280" s="73" t="s">
        <v>1926</v>
      </c>
      <c r="L1280" s="73" t="s">
        <v>592</v>
      </c>
      <c r="M1280" s="73" t="s">
        <v>456</v>
      </c>
      <c r="N1280" s="70">
        <v>6417</v>
      </c>
      <c r="O1280" s="505" t="s">
        <v>2974</v>
      </c>
      <c r="P1280" s="75" t="s">
        <v>2740</v>
      </c>
    </row>
    <row r="1281" spans="1:16" s="70" customFormat="1">
      <c r="A1281" s="70">
        <v>22001615</v>
      </c>
      <c r="B1281" s="73" t="s">
        <v>144</v>
      </c>
      <c r="C1281" s="73" t="s">
        <v>145</v>
      </c>
      <c r="D1281" s="77">
        <v>1013.36</v>
      </c>
      <c r="E1281" s="73" t="s">
        <v>1491</v>
      </c>
      <c r="F1281" s="74">
        <v>44841</v>
      </c>
      <c r="G1281" s="73" t="s">
        <v>328</v>
      </c>
      <c r="H1281" s="73" t="s">
        <v>329</v>
      </c>
      <c r="I1281" s="73" t="s">
        <v>10</v>
      </c>
      <c r="J1281" s="70">
        <v>108769</v>
      </c>
      <c r="K1281" s="73" t="s">
        <v>1926</v>
      </c>
      <c r="L1281" s="73" t="s">
        <v>592</v>
      </c>
      <c r="M1281" s="73" t="s">
        <v>456</v>
      </c>
      <c r="N1281" s="70">
        <v>6417</v>
      </c>
      <c r="O1281" s="505" t="s">
        <v>2974</v>
      </c>
      <c r="P1281" s="75" t="s">
        <v>2741</v>
      </c>
    </row>
    <row r="1282" spans="1:16" s="70" customFormat="1">
      <c r="A1282" s="70">
        <v>22001616</v>
      </c>
      <c r="B1282" s="73" t="s">
        <v>144</v>
      </c>
      <c r="C1282" s="73" t="s">
        <v>145</v>
      </c>
      <c r="D1282" s="77">
        <v>1266.7</v>
      </c>
      <c r="E1282" s="73" t="s">
        <v>1491</v>
      </c>
      <c r="F1282" s="74">
        <v>44841</v>
      </c>
      <c r="G1282" s="73" t="s">
        <v>328</v>
      </c>
      <c r="H1282" s="73" t="s">
        <v>329</v>
      </c>
      <c r="I1282" s="73" t="s">
        <v>10</v>
      </c>
      <c r="J1282" s="70">
        <v>108769</v>
      </c>
      <c r="K1282" s="73" t="s">
        <v>1926</v>
      </c>
      <c r="L1282" s="73" t="s">
        <v>592</v>
      </c>
      <c r="M1282" s="73" t="s">
        <v>456</v>
      </c>
      <c r="N1282" s="70">
        <v>6417</v>
      </c>
      <c r="O1282" s="505" t="s">
        <v>2974</v>
      </c>
      <c r="P1282" s="75" t="s">
        <v>2742</v>
      </c>
    </row>
    <row r="1283" spans="1:16" s="70" customFormat="1">
      <c r="A1283" s="70">
        <v>22001617</v>
      </c>
      <c r="B1283" s="73" t="s">
        <v>144</v>
      </c>
      <c r="C1283" s="73" t="s">
        <v>145</v>
      </c>
      <c r="D1283" s="77">
        <v>1013.36</v>
      </c>
      <c r="E1283" s="73" t="s">
        <v>1491</v>
      </c>
      <c r="F1283" s="74">
        <v>44841</v>
      </c>
      <c r="G1283" s="73" t="s">
        <v>328</v>
      </c>
      <c r="H1283" s="73" t="s">
        <v>329</v>
      </c>
      <c r="I1283" s="73" t="s">
        <v>10</v>
      </c>
      <c r="J1283" s="70">
        <v>108769</v>
      </c>
      <c r="K1283" s="73" t="s">
        <v>1926</v>
      </c>
      <c r="L1283" s="73" t="s">
        <v>592</v>
      </c>
      <c r="M1283" s="73" t="s">
        <v>456</v>
      </c>
      <c r="N1283" s="70">
        <v>6417</v>
      </c>
      <c r="O1283" s="505" t="s">
        <v>2974</v>
      </c>
      <c r="P1283" s="75" t="s">
        <v>2743</v>
      </c>
    </row>
    <row r="1284" spans="1:16" s="70" customFormat="1">
      <c r="A1284" s="70">
        <v>22001618</v>
      </c>
      <c r="B1284" s="73" t="s">
        <v>144</v>
      </c>
      <c r="C1284" s="73" t="s">
        <v>145</v>
      </c>
      <c r="D1284" s="77">
        <v>2026.72</v>
      </c>
      <c r="E1284" s="73" t="s">
        <v>1491</v>
      </c>
      <c r="F1284" s="74">
        <v>44841</v>
      </c>
      <c r="G1284" s="73" t="s">
        <v>328</v>
      </c>
      <c r="H1284" s="73" t="s">
        <v>329</v>
      </c>
      <c r="I1284" s="73" t="s">
        <v>10</v>
      </c>
      <c r="J1284" s="70">
        <v>108769</v>
      </c>
      <c r="K1284" s="73" t="s">
        <v>1926</v>
      </c>
      <c r="L1284" s="73" t="s">
        <v>592</v>
      </c>
      <c r="M1284" s="73" t="s">
        <v>456</v>
      </c>
      <c r="N1284" s="70">
        <v>6417</v>
      </c>
      <c r="O1284" s="505" t="s">
        <v>2974</v>
      </c>
      <c r="P1284" s="75" t="s">
        <v>2744</v>
      </c>
    </row>
    <row r="1285" spans="1:16" s="70" customFormat="1">
      <c r="A1285" s="70">
        <v>22001619</v>
      </c>
      <c r="B1285" s="73" t="s">
        <v>144</v>
      </c>
      <c r="C1285" s="73" t="s">
        <v>145</v>
      </c>
      <c r="D1285" s="77">
        <v>2533.4</v>
      </c>
      <c r="E1285" s="73" t="s">
        <v>1491</v>
      </c>
      <c r="F1285" s="74">
        <v>44841</v>
      </c>
      <c r="G1285" s="73" t="s">
        <v>328</v>
      </c>
      <c r="H1285" s="73" t="s">
        <v>329</v>
      </c>
      <c r="I1285" s="73" t="s">
        <v>10</v>
      </c>
      <c r="J1285" s="70">
        <v>108769</v>
      </c>
      <c r="K1285" s="73" t="s">
        <v>1926</v>
      </c>
      <c r="L1285" s="73" t="s">
        <v>592</v>
      </c>
      <c r="M1285" s="73" t="s">
        <v>456</v>
      </c>
      <c r="N1285" s="70">
        <v>6417</v>
      </c>
      <c r="O1285" s="505" t="s">
        <v>2974</v>
      </c>
      <c r="P1285" s="75" t="s">
        <v>2745</v>
      </c>
    </row>
    <row r="1286" spans="1:16" s="70" customFormat="1">
      <c r="A1286" s="70">
        <v>22001620</v>
      </c>
      <c r="B1286" s="73" t="s">
        <v>144</v>
      </c>
      <c r="C1286" s="73" t="s">
        <v>145</v>
      </c>
      <c r="D1286" s="77">
        <v>64345.63</v>
      </c>
      <c r="E1286" s="73" t="s">
        <v>1491</v>
      </c>
      <c r="F1286" s="74">
        <v>44844</v>
      </c>
      <c r="G1286" s="73" t="s">
        <v>328</v>
      </c>
      <c r="H1286" s="73" t="s">
        <v>329</v>
      </c>
      <c r="I1286" s="73" t="s">
        <v>10</v>
      </c>
      <c r="J1286" s="70">
        <v>387426</v>
      </c>
      <c r="K1286" s="73" t="s">
        <v>2747</v>
      </c>
      <c r="L1286" s="73" t="s">
        <v>2746</v>
      </c>
      <c r="M1286" s="73" t="s">
        <v>358</v>
      </c>
      <c r="N1286" s="70">
        <v>6417</v>
      </c>
      <c r="O1286" s="505" t="s">
        <v>2318</v>
      </c>
      <c r="P1286" s="75" t="s">
        <v>2748</v>
      </c>
    </row>
    <row r="1287" spans="1:16" s="70" customFormat="1">
      <c r="A1287" s="70">
        <v>22001621</v>
      </c>
      <c r="B1287" s="73" t="s">
        <v>144</v>
      </c>
      <c r="C1287" s="73" t="s">
        <v>145</v>
      </c>
      <c r="D1287" s="77">
        <v>135380.01</v>
      </c>
      <c r="E1287" s="73" t="s">
        <v>1491</v>
      </c>
      <c r="F1287" s="74">
        <v>44844</v>
      </c>
      <c r="G1287" s="73" t="s">
        <v>328</v>
      </c>
      <c r="H1287" s="73" t="s">
        <v>329</v>
      </c>
      <c r="I1287" s="73" t="s">
        <v>10</v>
      </c>
      <c r="J1287" s="70">
        <v>387426</v>
      </c>
      <c r="K1287" s="73" t="s">
        <v>2749</v>
      </c>
      <c r="L1287" s="73" t="s">
        <v>2746</v>
      </c>
      <c r="M1287" s="73" t="s">
        <v>355</v>
      </c>
      <c r="N1287" s="70">
        <v>6417</v>
      </c>
      <c r="O1287" s="505" t="s">
        <v>2318</v>
      </c>
      <c r="P1287" s="75" t="s">
        <v>2750</v>
      </c>
    </row>
    <row r="1288" spans="1:16" s="70" customFormat="1">
      <c r="A1288" s="70">
        <v>22001622</v>
      </c>
      <c r="B1288" s="73" t="s">
        <v>144</v>
      </c>
      <c r="C1288" s="73" t="s">
        <v>145</v>
      </c>
      <c r="D1288" s="77">
        <v>300</v>
      </c>
      <c r="E1288" s="73" t="s">
        <v>1491</v>
      </c>
      <c r="F1288" s="74">
        <v>44844</v>
      </c>
      <c r="G1288" s="73" t="s">
        <v>328</v>
      </c>
      <c r="H1288" s="73" t="s">
        <v>329</v>
      </c>
      <c r="I1288" s="73" t="s">
        <v>10</v>
      </c>
      <c r="J1288" s="70">
        <v>111619</v>
      </c>
      <c r="K1288" s="73" t="s">
        <v>1897</v>
      </c>
      <c r="L1288" s="73" t="s">
        <v>1001</v>
      </c>
      <c r="M1288" s="73" t="s">
        <v>419</v>
      </c>
      <c r="N1288" s="70">
        <v>6417</v>
      </c>
      <c r="O1288" s="505" t="s">
        <v>2975</v>
      </c>
      <c r="P1288" s="75" t="s">
        <v>2751</v>
      </c>
    </row>
    <row r="1289" spans="1:16" s="70" customFormat="1">
      <c r="A1289" s="70">
        <v>22001623</v>
      </c>
      <c r="B1289" s="73" t="s">
        <v>144</v>
      </c>
      <c r="C1289" s="73" t="s">
        <v>145</v>
      </c>
      <c r="D1289" s="77">
        <v>14821.08</v>
      </c>
      <c r="E1289" s="73" t="s">
        <v>1491</v>
      </c>
      <c r="F1289" s="74">
        <v>44852</v>
      </c>
      <c r="G1289" s="73" t="s">
        <v>328</v>
      </c>
      <c r="H1289" s="73" t="s">
        <v>329</v>
      </c>
      <c r="I1289" s="73" t="s">
        <v>10</v>
      </c>
      <c r="J1289" s="70">
        <v>142608</v>
      </c>
      <c r="K1289" s="73" t="s">
        <v>2753</v>
      </c>
      <c r="L1289" s="73" t="s">
        <v>2752</v>
      </c>
      <c r="M1289" s="73" t="s">
        <v>355</v>
      </c>
      <c r="N1289" s="70">
        <v>6417</v>
      </c>
      <c r="O1289" s="505" t="s">
        <v>2318</v>
      </c>
      <c r="P1289" s="75" t="s">
        <v>2754</v>
      </c>
    </row>
    <row r="1290" spans="1:16" s="70" customFormat="1">
      <c r="A1290" s="70">
        <v>22001624</v>
      </c>
      <c r="B1290" s="73" t="s">
        <v>144</v>
      </c>
      <c r="C1290" s="73" t="s">
        <v>145</v>
      </c>
      <c r="D1290" s="77">
        <v>184058</v>
      </c>
      <c r="E1290" s="73" t="s">
        <v>1491</v>
      </c>
      <c r="F1290" s="74">
        <v>44852</v>
      </c>
      <c r="G1290" s="73" t="s">
        <v>328</v>
      </c>
      <c r="H1290" s="73" t="s">
        <v>329</v>
      </c>
      <c r="I1290" s="73" t="s">
        <v>10</v>
      </c>
      <c r="J1290" s="70">
        <v>142608</v>
      </c>
      <c r="K1290" s="73" t="s">
        <v>2755</v>
      </c>
      <c r="L1290" s="73" t="s">
        <v>2752</v>
      </c>
      <c r="M1290" s="73" t="s">
        <v>358</v>
      </c>
      <c r="N1290" s="70">
        <v>6417</v>
      </c>
      <c r="O1290" s="505" t="s">
        <v>2318</v>
      </c>
      <c r="P1290" s="75" t="s">
        <v>2756</v>
      </c>
    </row>
    <row r="1291" spans="1:16" s="70" customFormat="1">
      <c r="A1291" s="70">
        <v>22001625</v>
      </c>
      <c r="B1291" s="73" t="s">
        <v>144</v>
      </c>
      <c r="C1291" s="73" t="s">
        <v>145</v>
      </c>
      <c r="D1291" s="77">
        <v>109369.06</v>
      </c>
      <c r="E1291" s="73" t="s">
        <v>1491</v>
      </c>
      <c r="F1291" s="74">
        <v>44845</v>
      </c>
      <c r="G1291" s="73" t="s">
        <v>328</v>
      </c>
      <c r="H1291" s="73" t="s">
        <v>329</v>
      </c>
      <c r="I1291" s="73" t="s">
        <v>10</v>
      </c>
      <c r="J1291" s="70">
        <v>301150</v>
      </c>
      <c r="K1291" s="73" t="s">
        <v>2758</v>
      </c>
      <c r="L1291" s="73" t="s">
        <v>2757</v>
      </c>
      <c r="M1291" s="73" t="s">
        <v>355</v>
      </c>
      <c r="N1291" s="70">
        <v>6417</v>
      </c>
      <c r="O1291" s="505" t="s">
        <v>2318</v>
      </c>
      <c r="P1291" s="75" t="s">
        <v>2759</v>
      </c>
    </row>
    <row r="1292" spans="1:16" s="70" customFormat="1">
      <c r="A1292" s="70">
        <v>22001626</v>
      </c>
      <c r="B1292" s="73" t="s">
        <v>144</v>
      </c>
      <c r="C1292" s="73" t="s">
        <v>145</v>
      </c>
      <c r="D1292" s="77">
        <v>88499.5</v>
      </c>
      <c r="E1292" s="73" t="s">
        <v>1491</v>
      </c>
      <c r="F1292" s="74">
        <v>44845</v>
      </c>
      <c r="G1292" s="73" t="s">
        <v>328</v>
      </c>
      <c r="H1292" s="73" t="s">
        <v>329</v>
      </c>
      <c r="I1292" s="73" t="s">
        <v>10</v>
      </c>
      <c r="J1292" s="70">
        <v>301150</v>
      </c>
      <c r="K1292" s="73" t="s">
        <v>2760</v>
      </c>
      <c r="L1292" s="73" t="s">
        <v>2757</v>
      </c>
      <c r="M1292" s="73" t="s">
        <v>358</v>
      </c>
      <c r="N1292" s="70">
        <v>6417</v>
      </c>
      <c r="O1292" s="505" t="s">
        <v>2318</v>
      </c>
      <c r="P1292" s="75" t="s">
        <v>2761</v>
      </c>
    </row>
    <row r="1293" spans="1:16" s="70" customFormat="1">
      <c r="A1293" s="70">
        <v>22001627</v>
      </c>
      <c r="B1293" s="73" t="s">
        <v>144</v>
      </c>
      <c r="C1293" s="73" t="s">
        <v>145</v>
      </c>
      <c r="D1293" s="77">
        <v>1200</v>
      </c>
      <c r="E1293" s="73" t="s">
        <v>1491</v>
      </c>
      <c r="F1293" s="74">
        <v>44847</v>
      </c>
      <c r="G1293" s="73" t="s">
        <v>328</v>
      </c>
      <c r="H1293" s="73" t="s">
        <v>329</v>
      </c>
      <c r="I1293" s="73" t="s">
        <v>10</v>
      </c>
      <c r="J1293" s="70">
        <v>257603</v>
      </c>
      <c r="K1293" s="73" t="s">
        <v>921</v>
      </c>
      <c r="L1293" s="73" t="s">
        <v>692</v>
      </c>
      <c r="M1293" s="73" t="s">
        <v>419</v>
      </c>
      <c r="N1293" s="70">
        <v>6417</v>
      </c>
      <c r="O1293" s="505" t="s">
        <v>2975</v>
      </c>
      <c r="P1293" s="75" t="s">
        <v>2762</v>
      </c>
    </row>
    <row r="1294" spans="1:16" s="70" customFormat="1">
      <c r="A1294" s="70">
        <v>22001628</v>
      </c>
      <c r="B1294" s="73" t="s">
        <v>144</v>
      </c>
      <c r="C1294" s="73" t="s">
        <v>145</v>
      </c>
      <c r="D1294" s="77">
        <v>300</v>
      </c>
      <c r="E1294" s="73" t="s">
        <v>1491</v>
      </c>
      <c r="F1294" s="74">
        <v>44847</v>
      </c>
      <c r="G1294" s="73" t="s">
        <v>328</v>
      </c>
      <c r="H1294" s="73" t="s">
        <v>329</v>
      </c>
      <c r="I1294" s="73" t="s">
        <v>10</v>
      </c>
      <c r="J1294" s="70">
        <v>1433645</v>
      </c>
      <c r="K1294" s="73" t="s">
        <v>2386</v>
      </c>
      <c r="L1294" s="73" t="s">
        <v>692</v>
      </c>
      <c r="M1294" s="73" t="s">
        <v>419</v>
      </c>
      <c r="N1294" s="70">
        <v>6417</v>
      </c>
      <c r="O1294" s="505" t="s">
        <v>2975</v>
      </c>
      <c r="P1294" s="75" t="s">
        <v>2763</v>
      </c>
    </row>
    <row r="1295" spans="1:16" s="70" customFormat="1">
      <c r="A1295" s="70">
        <v>22001629</v>
      </c>
      <c r="B1295" s="73" t="s">
        <v>144</v>
      </c>
      <c r="C1295" s="73" t="s">
        <v>145</v>
      </c>
      <c r="D1295" s="77">
        <v>600</v>
      </c>
      <c r="E1295" s="73" t="s">
        <v>1491</v>
      </c>
      <c r="F1295" s="74">
        <v>44848</v>
      </c>
      <c r="G1295" s="73" t="s">
        <v>328</v>
      </c>
      <c r="H1295" s="73" t="s">
        <v>329</v>
      </c>
      <c r="I1295" s="73" t="s">
        <v>10</v>
      </c>
      <c r="J1295" s="70">
        <v>1524323</v>
      </c>
      <c r="K1295" s="73" t="s">
        <v>2465</v>
      </c>
      <c r="L1295" s="73" t="s">
        <v>2466</v>
      </c>
      <c r="M1295" s="73" t="s">
        <v>419</v>
      </c>
      <c r="N1295" s="70">
        <v>6417</v>
      </c>
      <c r="O1295" s="505" t="s">
        <v>2975</v>
      </c>
      <c r="P1295" s="75" t="s">
        <v>2764</v>
      </c>
    </row>
    <row r="1296" spans="1:16" s="70" customFormat="1">
      <c r="A1296" s="70">
        <v>22001630</v>
      </c>
      <c r="B1296" s="73" t="s">
        <v>144</v>
      </c>
      <c r="C1296" s="73" t="s">
        <v>145</v>
      </c>
      <c r="D1296" s="77">
        <v>300</v>
      </c>
      <c r="E1296" s="73" t="s">
        <v>1491</v>
      </c>
      <c r="F1296" s="74">
        <v>44847</v>
      </c>
      <c r="G1296" s="73" t="s">
        <v>328</v>
      </c>
      <c r="H1296" s="73" t="s">
        <v>329</v>
      </c>
      <c r="I1296" s="73" t="s">
        <v>10</v>
      </c>
      <c r="J1296" s="70">
        <v>1528159</v>
      </c>
      <c r="K1296" s="73" t="s">
        <v>2766</v>
      </c>
      <c r="L1296" s="73" t="s">
        <v>2765</v>
      </c>
      <c r="M1296" s="73" t="s">
        <v>419</v>
      </c>
      <c r="N1296" s="70">
        <v>6417</v>
      </c>
      <c r="O1296" s="505" t="s">
        <v>2975</v>
      </c>
      <c r="P1296" s="75" t="s">
        <v>2767</v>
      </c>
    </row>
    <row r="1297" spans="1:16" s="70" customFormat="1">
      <c r="A1297" s="70">
        <v>22001631</v>
      </c>
      <c r="B1297" s="73" t="s">
        <v>144</v>
      </c>
      <c r="C1297" s="73" t="s">
        <v>145</v>
      </c>
      <c r="D1297" s="77">
        <v>1200</v>
      </c>
      <c r="E1297" s="73" t="s">
        <v>1491</v>
      </c>
      <c r="F1297" s="74">
        <v>44847</v>
      </c>
      <c r="G1297" s="73" t="s">
        <v>328</v>
      </c>
      <c r="H1297" s="73" t="s">
        <v>329</v>
      </c>
      <c r="I1297" s="73" t="s">
        <v>10</v>
      </c>
      <c r="J1297" s="70">
        <v>1528066</v>
      </c>
      <c r="K1297" s="73" t="s">
        <v>2542</v>
      </c>
      <c r="L1297" s="73" t="s">
        <v>2041</v>
      </c>
      <c r="M1297" s="73" t="s">
        <v>419</v>
      </c>
      <c r="N1297" s="70">
        <v>6417</v>
      </c>
      <c r="O1297" s="505" t="s">
        <v>2975</v>
      </c>
      <c r="P1297" s="75" t="s">
        <v>2768</v>
      </c>
    </row>
    <row r="1298" spans="1:16" s="70" customFormat="1">
      <c r="A1298" s="70">
        <v>22001632</v>
      </c>
      <c r="B1298" s="73" t="s">
        <v>144</v>
      </c>
      <c r="C1298" s="73" t="s">
        <v>145</v>
      </c>
      <c r="D1298" s="77">
        <v>300</v>
      </c>
      <c r="E1298" s="73" t="s">
        <v>1491</v>
      </c>
      <c r="F1298" s="74">
        <v>44848</v>
      </c>
      <c r="G1298" s="73" t="s">
        <v>328</v>
      </c>
      <c r="H1298" s="73" t="s">
        <v>329</v>
      </c>
      <c r="I1298" s="73" t="s">
        <v>10</v>
      </c>
      <c r="J1298" s="70">
        <v>146234</v>
      </c>
      <c r="K1298" s="73" t="s">
        <v>1343</v>
      </c>
      <c r="L1298" s="73" t="s">
        <v>1344</v>
      </c>
      <c r="M1298" s="73" t="s">
        <v>419</v>
      </c>
      <c r="N1298" s="70">
        <v>6417</v>
      </c>
      <c r="O1298" s="505" t="s">
        <v>2976</v>
      </c>
      <c r="P1298" s="75" t="s">
        <v>2769</v>
      </c>
    </row>
    <row r="1299" spans="1:16" s="70" customFormat="1">
      <c r="A1299" s="70">
        <v>22001633</v>
      </c>
      <c r="B1299" s="73" t="s">
        <v>144</v>
      </c>
      <c r="C1299" s="73" t="s">
        <v>145</v>
      </c>
      <c r="D1299" s="77">
        <v>3000</v>
      </c>
      <c r="E1299" s="73" t="s">
        <v>1491</v>
      </c>
      <c r="F1299" s="74">
        <v>44848</v>
      </c>
      <c r="G1299" s="73" t="s">
        <v>328</v>
      </c>
      <c r="H1299" s="73" t="s">
        <v>329</v>
      </c>
      <c r="I1299" s="73" t="s">
        <v>10</v>
      </c>
      <c r="J1299" s="70">
        <v>119727</v>
      </c>
      <c r="K1299" s="73" t="s">
        <v>2547</v>
      </c>
      <c r="L1299" s="73" t="s">
        <v>2413</v>
      </c>
      <c r="M1299" s="73" t="s">
        <v>419</v>
      </c>
      <c r="N1299" s="70">
        <v>6417</v>
      </c>
      <c r="O1299" s="505" t="s">
        <v>2975</v>
      </c>
      <c r="P1299" s="75" t="s">
        <v>2770</v>
      </c>
    </row>
    <row r="1300" spans="1:16" s="70" customFormat="1">
      <c r="A1300" s="70">
        <v>22001635</v>
      </c>
      <c r="B1300" s="73" t="s">
        <v>144</v>
      </c>
      <c r="C1300" s="73" t="s">
        <v>145</v>
      </c>
      <c r="D1300" s="77">
        <v>300</v>
      </c>
      <c r="E1300" s="73" t="s">
        <v>1491</v>
      </c>
      <c r="F1300" s="74">
        <v>44848</v>
      </c>
      <c r="G1300" s="73" t="s">
        <v>328</v>
      </c>
      <c r="H1300" s="73" t="s">
        <v>329</v>
      </c>
      <c r="I1300" s="73" t="s">
        <v>10</v>
      </c>
      <c r="J1300" s="70">
        <v>1528145</v>
      </c>
      <c r="K1300" s="73" t="s">
        <v>2402</v>
      </c>
      <c r="L1300" s="73" t="s">
        <v>2403</v>
      </c>
      <c r="M1300" s="73" t="s">
        <v>419</v>
      </c>
      <c r="N1300" s="70">
        <v>6417</v>
      </c>
      <c r="O1300" s="505" t="s">
        <v>2975</v>
      </c>
      <c r="P1300" s="75" t="s">
        <v>2771</v>
      </c>
    </row>
    <row r="1301" spans="1:16" s="70" customFormat="1">
      <c r="A1301" s="70">
        <v>22001636</v>
      </c>
      <c r="B1301" s="73" t="s">
        <v>144</v>
      </c>
      <c r="C1301" s="73" t="s">
        <v>145</v>
      </c>
      <c r="D1301" s="77">
        <v>300</v>
      </c>
      <c r="E1301" s="73" t="s">
        <v>1491</v>
      </c>
      <c r="F1301" s="74">
        <v>44848</v>
      </c>
      <c r="G1301" s="73" t="s">
        <v>328</v>
      </c>
      <c r="H1301" s="73" t="s">
        <v>329</v>
      </c>
      <c r="I1301" s="73" t="s">
        <v>10</v>
      </c>
      <c r="J1301" s="70">
        <v>1528105</v>
      </c>
      <c r="K1301" s="73" t="s">
        <v>2399</v>
      </c>
      <c r="L1301" s="73" t="s">
        <v>2400</v>
      </c>
      <c r="M1301" s="73" t="s">
        <v>419</v>
      </c>
      <c r="N1301" s="70">
        <v>6417</v>
      </c>
      <c r="O1301" s="505" t="s">
        <v>2975</v>
      </c>
      <c r="P1301" s="75" t="s">
        <v>2772</v>
      </c>
    </row>
    <row r="1302" spans="1:16" s="70" customFormat="1">
      <c r="A1302" s="70">
        <v>22001637</v>
      </c>
      <c r="B1302" s="73" t="s">
        <v>144</v>
      </c>
      <c r="C1302" s="73" t="s">
        <v>145</v>
      </c>
      <c r="D1302" s="77">
        <v>300</v>
      </c>
      <c r="E1302" s="73" t="s">
        <v>1491</v>
      </c>
      <c r="F1302" s="74">
        <v>44848</v>
      </c>
      <c r="G1302" s="73" t="s">
        <v>328</v>
      </c>
      <c r="H1302" s="73" t="s">
        <v>329</v>
      </c>
      <c r="I1302" s="73" t="s">
        <v>10</v>
      </c>
      <c r="J1302" s="70">
        <v>1436532</v>
      </c>
      <c r="K1302" s="73" t="s">
        <v>2337</v>
      </c>
      <c r="L1302" s="73" t="s">
        <v>692</v>
      </c>
      <c r="M1302" s="73" t="s">
        <v>419</v>
      </c>
      <c r="N1302" s="70">
        <v>6417</v>
      </c>
      <c r="O1302" s="505" t="s">
        <v>2975</v>
      </c>
      <c r="P1302" s="75" t="s">
        <v>2773</v>
      </c>
    </row>
    <row r="1303" spans="1:16" s="70" customFormat="1">
      <c r="A1303" s="70">
        <v>22001638</v>
      </c>
      <c r="B1303" s="73" t="s">
        <v>144</v>
      </c>
      <c r="C1303" s="73" t="s">
        <v>145</v>
      </c>
      <c r="D1303" s="77">
        <v>80784</v>
      </c>
      <c r="E1303" s="73" t="s">
        <v>1491</v>
      </c>
      <c r="F1303" s="74">
        <v>44852</v>
      </c>
      <c r="G1303" s="73" t="s">
        <v>328</v>
      </c>
      <c r="H1303" s="73" t="s">
        <v>329</v>
      </c>
      <c r="I1303" s="73" t="s">
        <v>10</v>
      </c>
      <c r="J1303" s="70">
        <v>4966</v>
      </c>
      <c r="K1303" s="73" t="s">
        <v>891</v>
      </c>
      <c r="L1303" s="73" t="s">
        <v>146</v>
      </c>
      <c r="M1303" s="73" t="s">
        <v>376</v>
      </c>
      <c r="N1303" s="70">
        <v>6417</v>
      </c>
      <c r="O1303" s="505" t="s">
        <v>2977</v>
      </c>
      <c r="P1303" s="75" t="s">
        <v>2774</v>
      </c>
    </row>
    <row r="1304" spans="1:16" s="70" customFormat="1">
      <c r="A1304" s="70">
        <v>22001639</v>
      </c>
      <c r="B1304" s="73" t="s">
        <v>144</v>
      </c>
      <c r="C1304" s="73" t="s">
        <v>145</v>
      </c>
      <c r="D1304" s="77">
        <v>900</v>
      </c>
      <c r="E1304" s="73" t="s">
        <v>1491</v>
      </c>
      <c r="F1304" s="74">
        <v>44848</v>
      </c>
      <c r="G1304" s="73" t="s">
        <v>328</v>
      </c>
      <c r="H1304" s="73" t="s">
        <v>329</v>
      </c>
      <c r="I1304" s="73" t="s">
        <v>10</v>
      </c>
      <c r="J1304" s="70">
        <v>1343912</v>
      </c>
      <c r="K1304" s="73" t="s">
        <v>669</v>
      </c>
      <c r="L1304" s="73" t="s">
        <v>670</v>
      </c>
      <c r="M1304" s="73" t="s">
        <v>419</v>
      </c>
      <c r="N1304" s="70">
        <v>6417</v>
      </c>
      <c r="O1304" s="505" t="s">
        <v>2976</v>
      </c>
      <c r="P1304" s="75" t="s">
        <v>2775</v>
      </c>
    </row>
    <row r="1305" spans="1:16" s="70" customFormat="1">
      <c r="A1305" s="70">
        <v>22001641</v>
      </c>
      <c r="B1305" s="73" t="s">
        <v>144</v>
      </c>
      <c r="C1305" s="73" t="s">
        <v>145</v>
      </c>
      <c r="D1305" s="77">
        <v>943.04</v>
      </c>
      <c r="E1305" s="73" t="s">
        <v>1491</v>
      </c>
      <c r="F1305" s="74">
        <v>44848</v>
      </c>
      <c r="G1305" s="73" t="s">
        <v>328</v>
      </c>
      <c r="H1305" s="73" t="s">
        <v>329</v>
      </c>
      <c r="I1305" s="73" t="s">
        <v>10</v>
      </c>
      <c r="J1305" s="70">
        <v>108769</v>
      </c>
      <c r="K1305" s="73" t="s">
        <v>595</v>
      </c>
      <c r="L1305" s="73" t="s">
        <v>592</v>
      </c>
      <c r="M1305" s="73" t="s">
        <v>456</v>
      </c>
      <c r="N1305" s="70">
        <v>6417</v>
      </c>
      <c r="O1305" s="505" t="s">
        <v>2978</v>
      </c>
      <c r="P1305" s="75" t="s">
        <v>2776</v>
      </c>
    </row>
    <row r="1306" spans="1:16" s="70" customFormat="1">
      <c r="A1306" s="70">
        <v>22001642</v>
      </c>
      <c r="B1306" s="73" t="s">
        <v>144</v>
      </c>
      <c r="C1306" s="73" t="s">
        <v>145</v>
      </c>
      <c r="D1306" s="77">
        <v>300</v>
      </c>
      <c r="E1306" s="73" t="s">
        <v>1491</v>
      </c>
      <c r="F1306" s="74">
        <v>44848</v>
      </c>
      <c r="G1306" s="73" t="s">
        <v>328</v>
      </c>
      <c r="H1306" s="73" t="s">
        <v>329</v>
      </c>
      <c r="I1306" s="73" t="s">
        <v>10</v>
      </c>
      <c r="J1306" s="70">
        <v>1424514</v>
      </c>
      <c r="K1306" s="73" t="s">
        <v>1780</v>
      </c>
      <c r="L1306" s="73" t="s">
        <v>692</v>
      </c>
      <c r="M1306" s="73" t="s">
        <v>419</v>
      </c>
      <c r="N1306" s="70">
        <v>6417</v>
      </c>
      <c r="O1306" s="505" t="s">
        <v>2975</v>
      </c>
      <c r="P1306" s="75" t="s">
        <v>2777</v>
      </c>
    </row>
    <row r="1307" spans="1:16" s="70" customFormat="1">
      <c r="A1307" s="70">
        <v>22001643</v>
      </c>
      <c r="B1307" s="73" t="s">
        <v>144</v>
      </c>
      <c r="C1307" s="73" t="s">
        <v>145</v>
      </c>
      <c r="D1307" s="77">
        <v>600</v>
      </c>
      <c r="E1307" s="73" t="s">
        <v>1491</v>
      </c>
      <c r="F1307" s="74">
        <v>44848</v>
      </c>
      <c r="G1307" s="73" t="s">
        <v>328</v>
      </c>
      <c r="H1307" s="73" t="s">
        <v>329</v>
      </c>
      <c r="I1307" s="73" t="s">
        <v>10</v>
      </c>
      <c r="J1307" s="70">
        <v>1343943</v>
      </c>
      <c r="K1307" s="73" t="s">
        <v>657</v>
      </c>
      <c r="L1307" s="73" t="s">
        <v>658</v>
      </c>
      <c r="M1307" s="73" t="s">
        <v>419</v>
      </c>
      <c r="N1307" s="70">
        <v>6417</v>
      </c>
      <c r="O1307" s="505" t="s">
        <v>2976</v>
      </c>
      <c r="P1307" s="75" t="s">
        <v>2778</v>
      </c>
    </row>
    <row r="1308" spans="1:16" s="70" customFormat="1">
      <c r="A1308" s="70">
        <v>22001644</v>
      </c>
      <c r="B1308" s="73" t="s">
        <v>144</v>
      </c>
      <c r="C1308" s="73" t="s">
        <v>145</v>
      </c>
      <c r="D1308" s="77">
        <v>746.22</v>
      </c>
      <c r="E1308" s="73" t="s">
        <v>1491</v>
      </c>
      <c r="F1308" s="74">
        <v>44851</v>
      </c>
      <c r="G1308" s="73" t="s">
        <v>328</v>
      </c>
      <c r="H1308" s="73" t="s">
        <v>329</v>
      </c>
      <c r="I1308" s="73" t="s">
        <v>10</v>
      </c>
      <c r="J1308" s="70">
        <v>108769</v>
      </c>
      <c r="K1308" s="73" t="s">
        <v>591</v>
      </c>
      <c r="L1308" s="73" t="s">
        <v>592</v>
      </c>
      <c r="M1308" s="73" t="s">
        <v>456</v>
      </c>
      <c r="N1308" s="70">
        <v>6417</v>
      </c>
      <c r="O1308" s="505" t="s">
        <v>2974</v>
      </c>
      <c r="P1308" s="75" t="s">
        <v>2779</v>
      </c>
    </row>
    <row r="1309" spans="1:16" s="70" customFormat="1">
      <c r="A1309" s="70">
        <v>22001645</v>
      </c>
      <c r="B1309" s="73" t="s">
        <v>144</v>
      </c>
      <c r="C1309" s="73" t="s">
        <v>145</v>
      </c>
      <c r="D1309" s="77">
        <v>746.22</v>
      </c>
      <c r="E1309" s="73" t="s">
        <v>1491</v>
      </c>
      <c r="F1309" s="74">
        <v>44851</v>
      </c>
      <c r="G1309" s="73" t="s">
        <v>328</v>
      </c>
      <c r="H1309" s="73" t="s">
        <v>329</v>
      </c>
      <c r="I1309" s="73" t="s">
        <v>10</v>
      </c>
      <c r="J1309" s="70">
        <v>108769</v>
      </c>
      <c r="K1309" s="73" t="s">
        <v>591</v>
      </c>
      <c r="L1309" s="73" t="s">
        <v>592</v>
      </c>
      <c r="M1309" s="73" t="s">
        <v>456</v>
      </c>
      <c r="N1309" s="70">
        <v>6417</v>
      </c>
      <c r="O1309" s="505" t="s">
        <v>2974</v>
      </c>
      <c r="P1309" s="75" t="s">
        <v>2780</v>
      </c>
    </row>
    <row r="1310" spans="1:16" s="70" customFormat="1">
      <c r="A1310" s="70">
        <v>22001646</v>
      </c>
      <c r="B1310" s="73" t="s">
        <v>144</v>
      </c>
      <c r="C1310" s="73" t="s">
        <v>145</v>
      </c>
      <c r="D1310" s="77">
        <v>497.48</v>
      </c>
      <c r="E1310" s="73" t="s">
        <v>1491</v>
      </c>
      <c r="F1310" s="74">
        <v>44851</v>
      </c>
      <c r="G1310" s="73" t="s">
        <v>328</v>
      </c>
      <c r="H1310" s="73" t="s">
        <v>329</v>
      </c>
      <c r="I1310" s="73" t="s">
        <v>10</v>
      </c>
      <c r="J1310" s="70">
        <v>108769</v>
      </c>
      <c r="K1310" s="73" t="s">
        <v>1926</v>
      </c>
      <c r="L1310" s="73" t="s">
        <v>592</v>
      </c>
      <c r="M1310" s="73" t="s">
        <v>456</v>
      </c>
      <c r="N1310" s="70">
        <v>6417</v>
      </c>
      <c r="O1310" s="505" t="s">
        <v>2974</v>
      </c>
      <c r="P1310" s="75" t="s">
        <v>2781</v>
      </c>
    </row>
    <row r="1311" spans="1:16" s="70" customFormat="1">
      <c r="A1311" s="70">
        <v>22001647</v>
      </c>
      <c r="B1311" s="73" t="s">
        <v>144</v>
      </c>
      <c r="C1311" s="73" t="s">
        <v>145</v>
      </c>
      <c r="D1311" s="77">
        <v>746.22</v>
      </c>
      <c r="E1311" s="73" t="s">
        <v>1491</v>
      </c>
      <c r="F1311" s="74">
        <v>44851</v>
      </c>
      <c r="G1311" s="73" t="s">
        <v>328</v>
      </c>
      <c r="H1311" s="73" t="s">
        <v>329</v>
      </c>
      <c r="I1311" s="73" t="s">
        <v>10</v>
      </c>
      <c r="J1311" s="70">
        <v>108769</v>
      </c>
      <c r="K1311" s="73" t="s">
        <v>1926</v>
      </c>
      <c r="L1311" s="73" t="s">
        <v>592</v>
      </c>
      <c r="M1311" s="73" t="s">
        <v>456</v>
      </c>
      <c r="N1311" s="70">
        <v>6417</v>
      </c>
      <c r="O1311" s="505" t="s">
        <v>2974</v>
      </c>
      <c r="P1311" s="75" t="s">
        <v>2782</v>
      </c>
    </row>
    <row r="1312" spans="1:16" s="70" customFormat="1">
      <c r="A1312" s="70">
        <v>22001648</v>
      </c>
      <c r="B1312" s="73" t="s">
        <v>144</v>
      </c>
      <c r="C1312" s="73" t="s">
        <v>145</v>
      </c>
      <c r="D1312" s="77">
        <v>200000</v>
      </c>
      <c r="E1312" s="73" t="s">
        <v>1491</v>
      </c>
      <c r="F1312" s="74">
        <v>44858</v>
      </c>
      <c r="G1312" s="73" t="s">
        <v>328</v>
      </c>
      <c r="H1312" s="73" t="s">
        <v>329</v>
      </c>
      <c r="I1312" s="73" t="s">
        <v>10</v>
      </c>
      <c r="J1312" s="70">
        <v>1516776</v>
      </c>
      <c r="K1312" s="73" t="s">
        <v>2784</v>
      </c>
      <c r="L1312" s="73" t="s">
        <v>2783</v>
      </c>
      <c r="M1312" s="73" t="s">
        <v>355</v>
      </c>
      <c r="N1312" s="70">
        <v>6417</v>
      </c>
      <c r="O1312" s="505" t="s">
        <v>2979</v>
      </c>
      <c r="P1312" s="75" t="s">
        <v>2785</v>
      </c>
    </row>
    <row r="1313" spans="1:16" s="70" customFormat="1">
      <c r="A1313" s="70">
        <v>22001649</v>
      </c>
      <c r="B1313" s="73" t="s">
        <v>144</v>
      </c>
      <c r="C1313" s="73" t="s">
        <v>145</v>
      </c>
      <c r="D1313" s="77">
        <v>173600</v>
      </c>
      <c r="E1313" s="73" t="s">
        <v>1491</v>
      </c>
      <c r="F1313" s="74">
        <v>44851</v>
      </c>
      <c r="G1313" s="73" t="s">
        <v>328</v>
      </c>
      <c r="H1313" s="73" t="s">
        <v>329</v>
      </c>
      <c r="I1313" s="73" t="s">
        <v>10</v>
      </c>
      <c r="J1313" s="70">
        <v>1450908</v>
      </c>
      <c r="K1313" s="73" t="s">
        <v>2787</v>
      </c>
      <c r="L1313" s="73" t="s">
        <v>2786</v>
      </c>
      <c r="M1313" s="73" t="s">
        <v>355</v>
      </c>
      <c r="N1313" s="70">
        <v>6417</v>
      </c>
      <c r="O1313" s="505" t="s">
        <v>2316</v>
      </c>
      <c r="P1313" s="75" t="s">
        <v>2788</v>
      </c>
    </row>
    <row r="1314" spans="1:16" s="70" customFormat="1">
      <c r="A1314" s="70">
        <v>22001650</v>
      </c>
      <c r="B1314" s="73" t="s">
        <v>144</v>
      </c>
      <c r="C1314" s="73" t="s">
        <v>145</v>
      </c>
      <c r="D1314" s="77">
        <v>26400</v>
      </c>
      <c r="E1314" s="73" t="s">
        <v>1491</v>
      </c>
      <c r="F1314" s="74">
        <v>44851</v>
      </c>
      <c r="G1314" s="73" t="s">
        <v>328</v>
      </c>
      <c r="H1314" s="73" t="s">
        <v>329</v>
      </c>
      <c r="I1314" s="73" t="s">
        <v>10</v>
      </c>
      <c r="J1314" s="70">
        <v>1450908</v>
      </c>
      <c r="K1314" s="73" t="s">
        <v>2789</v>
      </c>
      <c r="L1314" s="73" t="s">
        <v>2786</v>
      </c>
      <c r="M1314" s="73" t="s">
        <v>358</v>
      </c>
      <c r="N1314" s="70">
        <v>6417</v>
      </c>
      <c r="O1314" s="505" t="s">
        <v>2316</v>
      </c>
      <c r="P1314" s="75" t="s">
        <v>2790</v>
      </c>
    </row>
    <row r="1315" spans="1:16" s="70" customFormat="1">
      <c r="A1315" s="70">
        <v>22001651</v>
      </c>
      <c r="B1315" s="73" t="s">
        <v>144</v>
      </c>
      <c r="C1315" s="73" t="s">
        <v>145</v>
      </c>
      <c r="D1315" s="77">
        <v>196302.21</v>
      </c>
      <c r="E1315" s="73" t="s">
        <v>1491</v>
      </c>
      <c r="F1315" s="74">
        <v>44851</v>
      </c>
      <c r="G1315" s="73" t="s">
        <v>328</v>
      </c>
      <c r="H1315" s="73" t="s">
        <v>329</v>
      </c>
      <c r="I1315" s="73" t="s">
        <v>10</v>
      </c>
      <c r="J1315" s="70">
        <v>301129</v>
      </c>
      <c r="K1315" s="73" t="s">
        <v>2792</v>
      </c>
      <c r="L1315" s="73" t="s">
        <v>2791</v>
      </c>
      <c r="M1315" s="73" t="s">
        <v>355</v>
      </c>
      <c r="N1315" s="70">
        <v>6417</v>
      </c>
      <c r="O1315" s="505" t="s">
        <v>2318</v>
      </c>
      <c r="P1315" s="75" t="s">
        <v>2793</v>
      </c>
    </row>
    <row r="1316" spans="1:16" s="70" customFormat="1">
      <c r="A1316" s="70">
        <v>22001652</v>
      </c>
      <c r="B1316" s="73" t="s">
        <v>144</v>
      </c>
      <c r="C1316" s="73" t="s">
        <v>145</v>
      </c>
      <c r="D1316" s="77">
        <v>113706.63</v>
      </c>
      <c r="E1316" s="73" t="s">
        <v>1491</v>
      </c>
      <c r="F1316" s="74">
        <v>44852</v>
      </c>
      <c r="G1316" s="73" t="s">
        <v>328</v>
      </c>
      <c r="H1316" s="73" t="s">
        <v>329</v>
      </c>
      <c r="I1316" s="73" t="s">
        <v>10</v>
      </c>
      <c r="J1316" s="70">
        <v>142608</v>
      </c>
      <c r="K1316" s="73" t="s">
        <v>2794</v>
      </c>
      <c r="L1316" s="73" t="s">
        <v>2752</v>
      </c>
      <c r="M1316" s="73" t="s">
        <v>355</v>
      </c>
      <c r="N1316" s="70">
        <v>6417</v>
      </c>
      <c r="O1316" s="505" t="s">
        <v>2980</v>
      </c>
      <c r="P1316" s="75" t="s">
        <v>2795</v>
      </c>
    </row>
    <row r="1317" spans="1:16" s="70" customFormat="1">
      <c r="A1317" s="70">
        <v>22001653</v>
      </c>
      <c r="B1317" s="73" t="s">
        <v>144</v>
      </c>
      <c r="C1317" s="73" t="s">
        <v>145</v>
      </c>
      <c r="D1317" s="77">
        <v>84692.800000000003</v>
      </c>
      <c r="E1317" s="73" t="s">
        <v>1491</v>
      </c>
      <c r="F1317" s="74">
        <v>44852</v>
      </c>
      <c r="G1317" s="73" t="s">
        <v>328</v>
      </c>
      <c r="H1317" s="73" t="s">
        <v>329</v>
      </c>
      <c r="I1317" s="73" t="s">
        <v>10</v>
      </c>
      <c r="J1317" s="70">
        <v>142608</v>
      </c>
      <c r="K1317" s="73" t="s">
        <v>2796</v>
      </c>
      <c r="L1317" s="73" t="s">
        <v>2752</v>
      </c>
      <c r="M1317" s="73" t="s">
        <v>358</v>
      </c>
      <c r="N1317" s="70">
        <v>6417</v>
      </c>
      <c r="O1317" s="505" t="s">
        <v>2980</v>
      </c>
      <c r="P1317" s="75" t="s">
        <v>2797</v>
      </c>
    </row>
    <row r="1318" spans="1:16" s="70" customFormat="1">
      <c r="A1318" s="70">
        <v>22001654</v>
      </c>
      <c r="B1318" s="73" t="s">
        <v>144</v>
      </c>
      <c r="C1318" s="73" t="s">
        <v>145</v>
      </c>
      <c r="D1318" s="77">
        <v>165843.85999999999</v>
      </c>
      <c r="E1318" s="73" t="s">
        <v>1491</v>
      </c>
      <c r="F1318" s="74">
        <v>44852</v>
      </c>
      <c r="G1318" s="73" t="s">
        <v>328</v>
      </c>
      <c r="H1318" s="73" t="s">
        <v>329</v>
      </c>
      <c r="I1318" s="73" t="s">
        <v>10</v>
      </c>
      <c r="J1318" s="70">
        <v>161348</v>
      </c>
      <c r="K1318" s="73" t="s">
        <v>2799</v>
      </c>
      <c r="L1318" s="73" t="s">
        <v>2798</v>
      </c>
      <c r="M1318" s="73" t="s">
        <v>355</v>
      </c>
      <c r="N1318" s="70">
        <v>6417</v>
      </c>
      <c r="O1318" s="505" t="s">
        <v>2318</v>
      </c>
      <c r="P1318" s="75" t="s">
        <v>2800</v>
      </c>
    </row>
    <row r="1319" spans="1:16" s="70" customFormat="1">
      <c r="A1319" s="70">
        <v>22001657</v>
      </c>
      <c r="B1319" s="73" t="s">
        <v>144</v>
      </c>
      <c r="C1319" s="73" t="s">
        <v>145</v>
      </c>
      <c r="D1319" s="77">
        <v>2829.12</v>
      </c>
      <c r="E1319" s="73" t="s">
        <v>1491</v>
      </c>
      <c r="F1319" s="74">
        <v>44852</v>
      </c>
      <c r="G1319" s="73" t="s">
        <v>328</v>
      </c>
      <c r="H1319" s="73" t="s">
        <v>329</v>
      </c>
      <c r="I1319" s="73" t="s">
        <v>10</v>
      </c>
      <c r="J1319" s="70">
        <v>108769</v>
      </c>
      <c r="K1319" s="73" t="s">
        <v>595</v>
      </c>
      <c r="L1319" s="73" t="s">
        <v>592</v>
      </c>
      <c r="M1319" s="73" t="s">
        <v>456</v>
      </c>
      <c r="N1319" s="70">
        <v>6417</v>
      </c>
      <c r="O1319" s="505" t="s">
        <v>2978</v>
      </c>
      <c r="P1319" s="75" t="s">
        <v>2801</v>
      </c>
    </row>
    <row r="1320" spans="1:16" s="70" customFormat="1">
      <c r="A1320" s="70">
        <v>22001658</v>
      </c>
      <c r="B1320" s="73" t="s">
        <v>144</v>
      </c>
      <c r="C1320" s="73" t="s">
        <v>145</v>
      </c>
      <c r="D1320" s="77">
        <v>4243.68</v>
      </c>
      <c r="E1320" s="73" t="s">
        <v>1491</v>
      </c>
      <c r="F1320" s="74">
        <v>44852</v>
      </c>
      <c r="G1320" s="73" t="s">
        <v>328</v>
      </c>
      <c r="H1320" s="73" t="s">
        <v>329</v>
      </c>
      <c r="I1320" s="73" t="s">
        <v>10</v>
      </c>
      <c r="J1320" s="70">
        <v>108769</v>
      </c>
      <c r="K1320" s="73" t="s">
        <v>1906</v>
      </c>
      <c r="L1320" s="73" t="s">
        <v>592</v>
      </c>
      <c r="M1320" s="73" t="s">
        <v>456</v>
      </c>
      <c r="N1320" s="70">
        <v>6417</v>
      </c>
      <c r="O1320" s="505" t="s">
        <v>2978</v>
      </c>
      <c r="P1320" s="75" t="s">
        <v>2802</v>
      </c>
    </row>
    <row r="1321" spans="1:16" s="70" customFormat="1">
      <c r="A1321" s="70">
        <v>22001659</v>
      </c>
      <c r="B1321" s="73" t="s">
        <v>144</v>
      </c>
      <c r="C1321" s="73" t="s">
        <v>145</v>
      </c>
      <c r="D1321" s="77">
        <v>2829.12</v>
      </c>
      <c r="E1321" s="73" t="s">
        <v>1491</v>
      </c>
      <c r="F1321" s="74">
        <v>44852</v>
      </c>
      <c r="G1321" s="73" t="s">
        <v>328</v>
      </c>
      <c r="H1321" s="73" t="s">
        <v>329</v>
      </c>
      <c r="I1321" s="73" t="s">
        <v>10</v>
      </c>
      <c r="J1321" s="70">
        <v>108769</v>
      </c>
      <c r="K1321" s="73" t="s">
        <v>1906</v>
      </c>
      <c r="L1321" s="73" t="s">
        <v>592</v>
      </c>
      <c r="M1321" s="73" t="s">
        <v>456</v>
      </c>
      <c r="N1321" s="70">
        <v>6417</v>
      </c>
      <c r="O1321" s="505" t="s">
        <v>2978</v>
      </c>
      <c r="P1321" s="75" t="s">
        <v>2803</v>
      </c>
    </row>
    <row r="1322" spans="1:16" s="70" customFormat="1">
      <c r="A1322" s="70">
        <v>22001660</v>
      </c>
      <c r="B1322" s="73" t="s">
        <v>144</v>
      </c>
      <c r="C1322" s="73" t="s">
        <v>145</v>
      </c>
      <c r="D1322" s="77">
        <v>1650.32</v>
      </c>
      <c r="E1322" s="73" t="s">
        <v>1491</v>
      </c>
      <c r="F1322" s="74">
        <v>44852</v>
      </c>
      <c r="G1322" s="73" t="s">
        <v>328</v>
      </c>
      <c r="H1322" s="73" t="s">
        <v>329</v>
      </c>
      <c r="I1322" s="73" t="s">
        <v>10</v>
      </c>
      <c r="J1322" s="70">
        <v>108769</v>
      </c>
      <c r="K1322" s="73" t="s">
        <v>1906</v>
      </c>
      <c r="L1322" s="73" t="s">
        <v>592</v>
      </c>
      <c r="M1322" s="73" t="s">
        <v>456</v>
      </c>
      <c r="N1322" s="70">
        <v>6417</v>
      </c>
      <c r="O1322" s="505" t="s">
        <v>2978</v>
      </c>
      <c r="P1322" s="75" t="s">
        <v>2804</v>
      </c>
    </row>
    <row r="1323" spans="1:16" s="70" customFormat="1">
      <c r="A1323" s="70">
        <v>22001661</v>
      </c>
      <c r="B1323" s="73" t="s">
        <v>144</v>
      </c>
      <c r="C1323" s="73" t="s">
        <v>145</v>
      </c>
      <c r="D1323" s="77">
        <v>6837.04</v>
      </c>
      <c r="E1323" s="73" t="s">
        <v>1491</v>
      </c>
      <c r="F1323" s="74">
        <v>44852</v>
      </c>
      <c r="G1323" s="73" t="s">
        <v>328</v>
      </c>
      <c r="H1323" s="73" t="s">
        <v>329</v>
      </c>
      <c r="I1323" s="73" t="s">
        <v>10</v>
      </c>
      <c r="J1323" s="70">
        <v>108769</v>
      </c>
      <c r="K1323" s="73" t="s">
        <v>2805</v>
      </c>
      <c r="L1323" s="73" t="s">
        <v>592</v>
      </c>
      <c r="M1323" s="73" t="s">
        <v>456</v>
      </c>
      <c r="N1323" s="70">
        <v>6417</v>
      </c>
      <c r="O1323" s="505" t="s">
        <v>2978</v>
      </c>
      <c r="P1323" s="75" t="s">
        <v>2806</v>
      </c>
    </row>
    <row r="1324" spans="1:16" s="70" customFormat="1">
      <c r="A1324" s="70">
        <v>22001662</v>
      </c>
      <c r="B1324" s="73" t="s">
        <v>144</v>
      </c>
      <c r="C1324" s="73" t="s">
        <v>145</v>
      </c>
      <c r="D1324" s="77">
        <v>1500</v>
      </c>
      <c r="E1324" s="73" t="s">
        <v>1491</v>
      </c>
      <c r="F1324" s="74">
        <v>44852</v>
      </c>
      <c r="G1324" s="73" t="s">
        <v>328</v>
      </c>
      <c r="H1324" s="73" t="s">
        <v>329</v>
      </c>
      <c r="I1324" s="73" t="s">
        <v>10</v>
      </c>
      <c r="J1324" s="70">
        <v>1522053</v>
      </c>
      <c r="K1324" s="73" t="s">
        <v>2040</v>
      </c>
      <c r="L1324" s="73" t="s">
        <v>2041</v>
      </c>
      <c r="M1324" s="73" t="s">
        <v>419</v>
      </c>
      <c r="N1324" s="70">
        <v>6417</v>
      </c>
      <c r="O1324" s="505" t="s">
        <v>2975</v>
      </c>
      <c r="P1324" s="75" t="s">
        <v>2807</v>
      </c>
    </row>
    <row r="1325" spans="1:16" s="70" customFormat="1">
      <c r="A1325" s="70">
        <v>22001663</v>
      </c>
      <c r="B1325" s="73" t="s">
        <v>144</v>
      </c>
      <c r="C1325" s="73" t="s">
        <v>145</v>
      </c>
      <c r="D1325" s="77">
        <v>300</v>
      </c>
      <c r="E1325" s="73" t="s">
        <v>1491</v>
      </c>
      <c r="F1325" s="74">
        <v>44852</v>
      </c>
      <c r="G1325" s="73" t="s">
        <v>328</v>
      </c>
      <c r="H1325" s="73" t="s">
        <v>329</v>
      </c>
      <c r="I1325" s="73" t="s">
        <v>10</v>
      </c>
      <c r="J1325" s="70">
        <v>1528178</v>
      </c>
      <c r="K1325" s="73" t="s">
        <v>2420</v>
      </c>
      <c r="L1325" s="73" t="s">
        <v>2421</v>
      </c>
      <c r="M1325" s="73" t="s">
        <v>419</v>
      </c>
      <c r="N1325" s="70">
        <v>6417</v>
      </c>
      <c r="O1325" s="505" t="s">
        <v>2975</v>
      </c>
      <c r="P1325" s="75" t="s">
        <v>2808</v>
      </c>
    </row>
    <row r="1326" spans="1:16" s="70" customFormat="1">
      <c r="A1326" s="70">
        <v>22001664</v>
      </c>
      <c r="B1326" s="73" t="s">
        <v>144</v>
      </c>
      <c r="C1326" s="73" t="s">
        <v>145</v>
      </c>
      <c r="D1326" s="77">
        <v>300</v>
      </c>
      <c r="E1326" s="73" t="s">
        <v>1491</v>
      </c>
      <c r="F1326" s="74">
        <v>44853</v>
      </c>
      <c r="G1326" s="73" t="s">
        <v>328</v>
      </c>
      <c r="H1326" s="73" t="s">
        <v>329</v>
      </c>
      <c r="I1326" s="73" t="s">
        <v>10</v>
      </c>
      <c r="J1326" s="70">
        <v>1502927</v>
      </c>
      <c r="K1326" s="73" t="s">
        <v>1947</v>
      </c>
      <c r="L1326" s="73" t="s">
        <v>1948</v>
      </c>
      <c r="M1326" s="73" t="s">
        <v>419</v>
      </c>
      <c r="N1326" s="70">
        <v>6417</v>
      </c>
      <c r="O1326" s="505" t="s">
        <v>2976</v>
      </c>
      <c r="P1326" s="75" t="s">
        <v>2809</v>
      </c>
    </row>
    <row r="1327" spans="1:16" s="70" customFormat="1">
      <c r="A1327" s="70">
        <v>22001665</v>
      </c>
      <c r="B1327" s="73" t="s">
        <v>144</v>
      </c>
      <c r="C1327" s="73" t="s">
        <v>145</v>
      </c>
      <c r="D1327" s="77">
        <v>600</v>
      </c>
      <c r="E1327" s="73" t="s">
        <v>1491</v>
      </c>
      <c r="F1327" s="74">
        <v>44853</v>
      </c>
      <c r="G1327" s="73" t="s">
        <v>328</v>
      </c>
      <c r="H1327" s="73" t="s">
        <v>329</v>
      </c>
      <c r="I1327" s="73" t="s">
        <v>10</v>
      </c>
      <c r="J1327" s="70">
        <v>1422999</v>
      </c>
      <c r="K1327" s="73" t="s">
        <v>686</v>
      </c>
      <c r="L1327" s="73" t="s">
        <v>687</v>
      </c>
      <c r="M1327" s="73" t="s">
        <v>419</v>
      </c>
      <c r="N1327" s="70">
        <v>6417</v>
      </c>
      <c r="O1327" s="505" t="s">
        <v>2976</v>
      </c>
      <c r="P1327" s="75" t="s">
        <v>2810</v>
      </c>
    </row>
    <row r="1328" spans="1:16" s="70" customFormat="1">
      <c r="A1328" s="70">
        <v>22001666</v>
      </c>
      <c r="B1328" s="73" t="s">
        <v>144</v>
      </c>
      <c r="C1328" s="73" t="s">
        <v>145</v>
      </c>
      <c r="D1328" s="77">
        <v>127439.88</v>
      </c>
      <c r="E1328" s="73" t="s">
        <v>1491</v>
      </c>
      <c r="F1328" s="74">
        <v>44853</v>
      </c>
      <c r="G1328" s="73" t="s">
        <v>328</v>
      </c>
      <c r="H1328" s="73" t="s">
        <v>329</v>
      </c>
      <c r="I1328" s="73" t="s">
        <v>10</v>
      </c>
      <c r="J1328" s="70">
        <v>104268</v>
      </c>
      <c r="K1328" s="73" t="s">
        <v>2812</v>
      </c>
      <c r="L1328" s="73" t="s">
        <v>2811</v>
      </c>
      <c r="M1328" s="73" t="s">
        <v>355</v>
      </c>
      <c r="N1328" s="70">
        <v>6417</v>
      </c>
      <c r="O1328" s="505" t="s">
        <v>2316</v>
      </c>
      <c r="P1328" s="75" t="s">
        <v>2813</v>
      </c>
    </row>
    <row r="1329" spans="1:16" s="70" customFormat="1">
      <c r="A1329" s="70">
        <v>22001667</v>
      </c>
      <c r="B1329" s="73" t="s">
        <v>144</v>
      </c>
      <c r="C1329" s="73" t="s">
        <v>145</v>
      </c>
      <c r="D1329" s="77">
        <v>72316.039999999994</v>
      </c>
      <c r="E1329" s="73" t="s">
        <v>1491</v>
      </c>
      <c r="F1329" s="74">
        <v>44853</v>
      </c>
      <c r="G1329" s="73" t="s">
        <v>328</v>
      </c>
      <c r="H1329" s="73" t="s">
        <v>329</v>
      </c>
      <c r="I1329" s="73" t="s">
        <v>10</v>
      </c>
      <c r="J1329" s="70">
        <v>104268</v>
      </c>
      <c r="K1329" s="73" t="s">
        <v>2814</v>
      </c>
      <c r="L1329" s="73" t="s">
        <v>2811</v>
      </c>
      <c r="M1329" s="73" t="s">
        <v>358</v>
      </c>
      <c r="N1329" s="70">
        <v>6417</v>
      </c>
      <c r="O1329" s="505" t="s">
        <v>2316</v>
      </c>
      <c r="P1329" s="75" t="s">
        <v>2815</v>
      </c>
    </row>
    <row r="1330" spans="1:16" s="70" customFormat="1">
      <c r="A1330" s="70">
        <v>22001668</v>
      </c>
      <c r="B1330" s="73" t="s">
        <v>144</v>
      </c>
      <c r="C1330" s="73" t="s">
        <v>145</v>
      </c>
      <c r="D1330" s="77">
        <v>80000</v>
      </c>
      <c r="E1330" s="73" t="s">
        <v>1491</v>
      </c>
      <c r="F1330" s="74">
        <v>44854</v>
      </c>
      <c r="G1330" s="73" t="s">
        <v>328</v>
      </c>
      <c r="H1330" s="73" t="s">
        <v>329</v>
      </c>
      <c r="I1330" s="73" t="s">
        <v>10</v>
      </c>
      <c r="J1330" s="70">
        <v>134979</v>
      </c>
      <c r="K1330" s="73" t="s">
        <v>2817</v>
      </c>
      <c r="L1330" s="73" t="s">
        <v>2816</v>
      </c>
      <c r="M1330" s="73" t="s">
        <v>355</v>
      </c>
      <c r="N1330" s="70">
        <v>6417</v>
      </c>
      <c r="O1330" s="505" t="s">
        <v>2981</v>
      </c>
      <c r="P1330" s="75" t="s">
        <v>2818</v>
      </c>
    </row>
    <row r="1331" spans="1:16" s="70" customFormat="1">
      <c r="A1331" s="70">
        <v>22001669</v>
      </c>
      <c r="B1331" s="73" t="s">
        <v>144</v>
      </c>
      <c r="C1331" s="73" t="s">
        <v>145</v>
      </c>
      <c r="D1331" s="77">
        <v>199200</v>
      </c>
      <c r="E1331" s="73" t="s">
        <v>1491</v>
      </c>
      <c r="F1331" s="74">
        <v>44853</v>
      </c>
      <c r="G1331" s="73" t="s">
        <v>328</v>
      </c>
      <c r="H1331" s="73" t="s">
        <v>329</v>
      </c>
      <c r="I1331" s="73" t="s">
        <v>10</v>
      </c>
      <c r="J1331" s="70">
        <v>150422</v>
      </c>
      <c r="K1331" s="73" t="s">
        <v>2819</v>
      </c>
      <c r="L1331" s="73" t="s">
        <v>157</v>
      </c>
      <c r="M1331" s="73" t="s">
        <v>355</v>
      </c>
      <c r="N1331" s="70">
        <v>6417</v>
      </c>
      <c r="O1331" s="505" t="s">
        <v>2982</v>
      </c>
      <c r="P1331" s="75" t="s">
        <v>2820</v>
      </c>
    </row>
    <row r="1332" spans="1:16" s="70" customFormat="1">
      <c r="A1332" s="70">
        <v>22001670</v>
      </c>
      <c r="B1332" s="73" t="s">
        <v>144</v>
      </c>
      <c r="C1332" s="73" t="s">
        <v>145</v>
      </c>
      <c r="D1332" s="77">
        <v>65499</v>
      </c>
      <c r="E1332" s="73" t="s">
        <v>1491</v>
      </c>
      <c r="F1332" s="74">
        <v>44853</v>
      </c>
      <c r="G1332" s="73" t="s">
        <v>328</v>
      </c>
      <c r="H1332" s="73" t="s">
        <v>329</v>
      </c>
      <c r="I1332" s="73" t="s">
        <v>10</v>
      </c>
      <c r="J1332" s="70">
        <v>135060</v>
      </c>
      <c r="K1332" s="73" t="s">
        <v>2822</v>
      </c>
      <c r="L1332" s="73" t="s">
        <v>2821</v>
      </c>
      <c r="M1332" s="73" t="s">
        <v>358</v>
      </c>
      <c r="N1332" s="70">
        <v>6417</v>
      </c>
      <c r="O1332" s="505" t="s">
        <v>2317</v>
      </c>
      <c r="P1332" s="75" t="s">
        <v>2823</v>
      </c>
    </row>
    <row r="1333" spans="1:16" s="70" customFormat="1">
      <c r="A1333" s="70">
        <v>22001671</v>
      </c>
      <c r="B1333" s="73" t="s">
        <v>144</v>
      </c>
      <c r="C1333" s="73" t="s">
        <v>145</v>
      </c>
      <c r="D1333" s="77">
        <v>36988.46</v>
      </c>
      <c r="E1333" s="73" t="s">
        <v>1491</v>
      </c>
      <c r="F1333" s="74">
        <v>44853</v>
      </c>
      <c r="G1333" s="73" t="s">
        <v>328</v>
      </c>
      <c r="H1333" s="73" t="s">
        <v>329</v>
      </c>
      <c r="I1333" s="73" t="s">
        <v>10</v>
      </c>
      <c r="J1333" s="70">
        <v>1002512</v>
      </c>
      <c r="K1333" s="73" t="s">
        <v>2824</v>
      </c>
      <c r="L1333" s="73" t="s">
        <v>1658</v>
      </c>
      <c r="M1333" s="73" t="s">
        <v>456</v>
      </c>
      <c r="N1333" s="70">
        <v>6417</v>
      </c>
      <c r="O1333" s="505" t="s">
        <v>2983</v>
      </c>
      <c r="P1333" s="75" t="s">
        <v>2825</v>
      </c>
    </row>
    <row r="1334" spans="1:16" s="70" customFormat="1">
      <c r="A1334" s="70">
        <v>22001672</v>
      </c>
      <c r="B1334" s="73" t="s">
        <v>144</v>
      </c>
      <c r="C1334" s="73" t="s">
        <v>145</v>
      </c>
      <c r="D1334" s="77">
        <v>84490</v>
      </c>
      <c r="E1334" s="73" t="s">
        <v>1491</v>
      </c>
      <c r="F1334" s="74">
        <v>44853</v>
      </c>
      <c r="G1334" s="73" t="s">
        <v>328</v>
      </c>
      <c r="H1334" s="73" t="s">
        <v>329</v>
      </c>
      <c r="I1334" s="73" t="s">
        <v>10</v>
      </c>
      <c r="J1334" s="70">
        <v>282531</v>
      </c>
      <c r="K1334" s="73" t="s">
        <v>2827</v>
      </c>
      <c r="L1334" s="73" t="s">
        <v>2826</v>
      </c>
      <c r="M1334" s="73" t="s">
        <v>355</v>
      </c>
      <c r="N1334" s="70">
        <v>6417</v>
      </c>
      <c r="O1334" s="505" t="s">
        <v>2318</v>
      </c>
      <c r="P1334" s="75" t="s">
        <v>2828</v>
      </c>
    </row>
    <row r="1335" spans="1:16" s="70" customFormat="1">
      <c r="A1335" s="70">
        <v>22001673</v>
      </c>
      <c r="B1335" s="73" t="s">
        <v>144</v>
      </c>
      <c r="C1335" s="73" t="s">
        <v>145</v>
      </c>
      <c r="D1335" s="77">
        <v>115510</v>
      </c>
      <c r="E1335" s="73" t="s">
        <v>1491</v>
      </c>
      <c r="F1335" s="74">
        <v>44853</v>
      </c>
      <c r="G1335" s="73" t="s">
        <v>328</v>
      </c>
      <c r="H1335" s="73" t="s">
        <v>329</v>
      </c>
      <c r="I1335" s="73" t="s">
        <v>10</v>
      </c>
      <c r="J1335" s="70">
        <v>282531</v>
      </c>
      <c r="K1335" s="73" t="s">
        <v>2829</v>
      </c>
      <c r="L1335" s="73" t="s">
        <v>2826</v>
      </c>
      <c r="M1335" s="73" t="s">
        <v>358</v>
      </c>
      <c r="N1335" s="70">
        <v>6417</v>
      </c>
      <c r="O1335" s="505" t="s">
        <v>2318</v>
      </c>
      <c r="P1335" s="75" t="s">
        <v>2830</v>
      </c>
    </row>
    <row r="1336" spans="1:16" s="70" customFormat="1">
      <c r="A1336" s="70">
        <v>22001674</v>
      </c>
      <c r="B1336" s="73" t="s">
        <v>144</v>
      </c>
      <c r="C1336" s="73" t="s">
        <v>145</v>
      </c>
      <c r="D1336" s="77">
        <v>120000</v>
      </c>
      <c r="E1336" s="73" t="s">
        <v>1491</v>
      </c>
      <c r="F1336" s="74">
        <v>44855</v>
      </c>
      <c r="G1336" s="73" t="s">
        <v>328</v>
      </c>
      <c r="H1336" s="73" t="s">
        <v>329</v>
      </c>
      <c r="I1336" s="73" t="s">
        <v>10</v>
      </c>
      <c r="J1336" s="70">
        <v>135005</v>
      </c>
      <c r="K1336" s="73" t="s">
        <v>2832</v>
      </c>
      <c r="L1336" s="73" t="s">
        <v>2831</v>
      </c>
      <c r="M1336" s="73" t="s">
        <v>355</v>
      </c>
      <c r="N1336" s="70">
        <v>6417</v>
      </c>
      <c r="O1336" s="505" t="s">
        <v>2316</v>
      </c>
      <c r="P1336" s="75" t="s">
        <v>2833</v>
      </c>
    </row>
    <row r="1337" spans="1:16" s="70" customFormat="1">
      <c r="A1337" s="70">
        <v>22001675</v>
      </c>
      <c r="B1337" s="73" t="s">
        <v>144</v>
      </c>
      <c r="C1337" s="73" t="s">
        <v>145</v>
      </c>
      <c r="D1337" s="77">
        <v>4800</v>
      </c>
      <c r="E1337" s="73" t="s">
        <v>1491</v>
      </c>
      <c r="F1337" s="74">
        <v>44854</v>
      </c>
      <c r="G1337" s="73" t="s">
        <v>328</v>
      </c>
      <c r="H1337" s="73" t="s">
        <v>329</v>
      </c>
      <c r="I1337" s="73" t="s">
        <v>10</v>
      </c>
      <c r="J1337" s="70">
        <v>112709</v>
      </c>
      <c r="K1337" s="73" t="s">
        <v>2448</v>
      </c>
      <c r="L1337" s="73" t="s">
        <v>2381</v>
      </c>
      <c r="M1337" s="73" t="s">
        <v>419</v>
      </c>
      <c r="N1337" s="70">
        <v>6417</v>
      </c>
      <c r="O1337" s="505" t="s">
        <v>2975</v>
      </c>
      <c r="P1337" s="75" t="s">
        <v>2834</v>
      </c>
    </row>
    <row r="1338" spans="1:16" s="70" customFormat="1">
      <c r="A1338" s="70">
        <v>22001676</v>
      </c>
      <c r="B1338" s="73" t="s">
        <v>144</v>
      </c>
      <c r="C1338" s="73" t="s">
        <v>145</v>
      </c>
      <c r="D1338" s="77">
        <v>1800</v>
      </c>
      <c r="E1338" s="73" t="s">
        <v>1491</v>
      </c>
      <c r="F1338" s="74">
        <v>44854</v>
      </c>
      <c r="G1338" s="73" t="s">
        <v>328</v>
      </c>
      <c r="H1338" s="73" t="s">
        <v>329</v>
      </c>
      <c r="I1338" s="73" t="s">
        <v>10</v>
      </c>
      <c r="J1338" s="70">
        <v>112710</v>
      </c>
      <c r="K1338" s="73" t="s">
        <v>2534</v>
      </c>
      <c r="L1338" s="73" t="s">
        <v>2381</v>
      </c>
      <c r="M1338" s="73" t="s">
        <v>419</v>
      </c>
      <c r="N1338" s="70">
        <v>6417</v>
      </c>
      <c r="O1338" s="505" t="s">
        <v>2975</v>
      </c>
      <c r="P1338" s="75" t="s">
        <v>2835</v>
      </c>
    </row>
    <row r="1339" spans="1:16" s="70" customFormat="1">
      <c r="A1339" s="70">
        <v>22001677</v>
      </c>
      <c r="B1339" s="73" t="s">
        <v>144</v>
      </c>
      <c r="C1339" s="73" t="s">
        <v>145</v>
      </c>
      <c r="D1339" s="77">
        <v>1800</v>
      </c>
      <c r="E1339" s="73" t="s">
        <v>1491</v>
      </c>
      <c r="F1339" s="74">
        <v>44854</v>
      </c>
      <c r="G1339" s="73" t="s">
        <v>328</v>
      </c>
      <c r="H1339" s="73" t="s">
        <v>329</v>
      </c>
      <c r="I1339" s="73" t="s">
        <v>10</v>
      </c>
      <c r="J1339" s="70">
        <v>1424993</v>
      </c>
      <c r="K1339" s="73" t="s">
        <v>1340</v>
      </c>
      <c r="L1339" s="73" t="s">
        <v>1341</v>
      </c>
      <c r="M1339" s="73" t="s">
        <v>419</v>
      </c>
      <c r="N1339" s="70">
        <v>6417</v>
      </c>
      <c r="O1339" s="505" t="s">
        <v>2976</v>
      </c>
      <c r="P1339" s="75" t="s">
        <v>2836</v>
      </c>
    </row>
    <row r="1340" spans="1:16" s="70" customFormat="1">
      <c r="A1340" s="70">
        <v>22001678</v>
      </c>
      <c r="B1340" s="73" t="s">
        <v>144</v>
      </c>
      <c r="C1340" s="73" t="s">
        <v>145</v>
      </c>
      <c r="D1340" s="77">
        <v>103905.72</v>
      </c>
      <c r="E1340" s="73" t="s">
        <v>1491</v>
      </c>
      <c r="F1340" s="74">
        <v>44854</v>
      </c>
      <c r="G1340" s="73" t="s">
        <v>328</v>
      </c>
      <c r="H1340" s="73" t="s">
        <v>329</v>
      </c>
      <c r="I1340" s="73" t="s">
        <v>10</v>
      </c>
      <c r="J1340" s="70">
        <v>1463062</v>
      </c>
      <c r="K1340" s="73" t="s">
        <v>2838</v>
      </c>
      <c r="L1340" s="73" t="s">
        <v>2837</v>
      </c>
      <c r="M1340" s="73" t="s">
        <v>355</v>
      </c>
      <c r="N1340" s="70">
        <v>6417</v>
      </c>
      <c r="O1340" s="505" t="s">
        <v>2318</v>
      </c>
      <c r="P1340" s="75" t="s">
        <v>2839</v>
      </c>
    </row>
    <row r="1341" spans="1:16" s="70" customFormat="1">
      <c r="A1341" s="70">
        <v>22001679</v>
      </c>
      <c r="B1341" s="73" t="s">
        <v>144</v>
      </c>
      <c r="C1341" s="73" t="s">
        <v>145</v>
      </c>
      <c r="D1341" s="77">
        <v>94243.78</v>
      </c>
      <c r="E1341" s="73" t="s">
        <v>1491</v>
      </c>
      <c r="F1341" s="74">
        <v>44854</v>
      </c>
      <c r="G1341" s="73" t="s">
        <v>328</v>
      </c>
      <c r="H1341" s="73" t="s">
        <v>329</v>
      </c>
      <c r="I1341" s="73" t="s">
        <v>10</v>
      </c>
      <c r="J1341" s="70">
        <v>1463062</v>
      </c>
      <c r="K1341" s="73" t="s">
        <v>2840</v>
      </c>
      <c r="L1341" s="73" t="s">
        <v>2837</v>
      </c>
      <c r="M1341" s="73" t="s">
        <v>358</v>
      </c>
      <c r="N1341" s="70">
        <v>6417</v>
      </c>
      <c r="O1341" s="505" t="s">
        <v>2318</v>
      </c>
      <c r="P1341" s="75" t="s">
        <v>2841</v>
      </c>
    </row>
    <row r="1342" spans="1:16" s="70" customFormat="1">
      <c r="A1342" s="70">
        <v>22001680</v>
      </c>
      <c r="B1342" s="73" t="s">
        <v>144</v>
      </c>
      <c r="C1342" s="73" t="s">
        <v>153</v>
      </c>
      <c r="D1342" s="77">
        <v>80000</v>
      </c>
      <c r="E1342" s="73" t="s">
        <v>1491</v>
      </c>
      <c r="F1342" s="74">
        <v>44855</v>
      </c>
      <c r="G1342" s="73" t="s">
        <v>328</v>
      </c>
      <c r="H1342" s="73" t="s">
        <v>432</v>
      </c>
      <c r="I1342" s="73" t="s">
        <v>433</v>
      </c>
      <c r="J1342" s="70">
        <v>494766</v>
      </c>
      <c r="K1342" s="73" t="s">
        <v>2843</v>
      </c>
      <c r="L1342" s="73" t="s">
        <v>2842</v>
      </c>
      <c r="M1342" s="73" t="s">
        <v>430</v>
      </c>
      <c r="N1342" s="70">
        <v>6417</v>
      </c>
      <c r="O1342" s="505" t="s">
        <v>2984</v>
      </c>
      <c r="P1342" s="75" t="s">
        <v>2844</v>
      </c>
    </row>
    <row r="1343" spans="1:16" s="70" customFormat="1">
      <c r="A1343" s="70">
        <v>22001681</v>
      </c>
      <c r="B1343" s="73" t="s">
        <v>144</v>
      </c>
      <c r="C1343" s="73" t="s">
        <v>153</v>
      </c>
      <c r="D1343" s="77">
        <v>80000</v>
      </c>
      <c r="E1343" s="73" t="s">
        <v>1491</v>
      </c>
      <c r="F1343" s="74">
        <v>44855</v>
      </c>
      <c r="G1343" s="73" t="s">
        <v>328</v>
      </c>
      <c r="H1343" s="73" t="s">
        <v>432</v>
      </c>
      <c r="I1343" s="73" t="s">
        <v>433</v>
      </c>
      <c r="J1343" s="70">
        <v>339806</v>
      </c>
      <c r="K1343" s="73" t="s">
        <v>2846</v>
      </c>
      <c r="L1343" s="73" t="s">
        <v>2845</v>
      </c>
      <c r="M1343" s="73" t="s">
        <v>430</v>
      </c>
      <c r="N1343" s="70">
        <v>6417</v>
      </c>
      <c r="O1343" s="505" t="s">
        <v>2984</v>
      </c>
      <c r="P1343" s="75" t="s">
        <v>2844</v>
      </c>
    </row>
    <row r="1344" spans="1:16" s="70" customFormat="1">
      <c r="A1344" s="70">
        <v>22001682</v>
      </c>
      <c r="B1344" s="73" t="s">
        <v>144</v>
      </c>
      <c r="C1344" s="73" t="s">
        <v>145</v>
      </c>
      <c r="D1344" s="77">
        <v>1989.92</v>
      </c>
      <c r="E1344" s="73" t="s">
        <v>1491</v>
      </c>
      <c r="F1344" s="74">
        <v>44855</v>
      </c>
      <c r="G1344" s="73" t="s">
        <v>328</v>
      </c>
      <c r="H1344" s="73" t="s">
        <v>329</v>
      </c>
      <c r="I1344" s="73" t="s">
        <v>10</v>
      </c>
      <c r="J1344" s="70">
        <v>108769</v>
      </c>
      <c r="K1344" s="73" t="s">
        <v>1926</v>
      </c>
      <c r="L1344" s="73" t="s">
        <v>592</v>
      </c>
      <c r="M1344" s="73" t="s">
        <v>456</v>
      </c>
      <c r="N1344" s="70">
        <v>6417</v>
      </c>
      <c r="O1344" s="505" t="s">
        <v>2974</v>
      </c>
      <c r="P1344" s="75" t="s">
        <v>2847</v>
      </c>
    </row>
    <row r="1345" spans="1:16" s="70" customFormat="1">
      <c r="A1345" s="70">
        <v>22001683</v>
      </c>
      <c r="B1345" s="73" t="s">
        <v>144</v>
      </c>
      <c r="C1345" s="73" t="s">
        <v>145</v>
      </c>
      <c r="D1345" s="77">
        <v>14000</v>
      </c>
      <c r="E1345" s="73" t="s">
        <v>1491</v>
      </c>
      <c r="F1345" s="74">
        <v>44858</v>
      </c>
      <c r="G1345" s="73" t="s">
        <v>328</v>
      </c>
      <c r="H1345" s="73" t="s">
        <v>329</v>
      </c>
      <c r="I1345" s="73" t="s">
        <v>10</v>
      </c>
      <c r="J1345" s="70">
        <v>104132</v>
      </c>
      <c r="K1345" s="73" t="s">
        <v>2849</v>
      </c>
      <c r="L1345" s="73" t="s">
        <v>2848</v>
      </c>
      <c r="M1345" s="73" t="s">
        <v>358</v>
      </c>
      <c r="N1345" s="70">
        <v>6417</v>
      </c>
      <c r="O1345" s="505" t="s">
        <v>2982</v>
      </c>
      <c r="P1345" s="75" t="s">
        <v>2850</v>
      </c>
    </row>
    <row r="1346" spans="1:16" s="70" customFormat="1">
      <c r="A1346" s="70">
        <v>22001685</v>
      </c>
      <c r="B1346" s="73" t="s">
        <v>144</v>
      </c>
      <c r="C1346" s="73" t="s">
        <v>145</v>
      </c>
      <c r="D1346" s="77">
        <v>2026.72</v>
      </c>
      <c r="E1346" s="73" t="s">
        <v>1491</v>
      </c>
      <c r="F1346" s="74">
        <v>44855</v>
      </c>
      <c r="G1346" s="73" t="s">
        <v>328</v>
      </c>
      <c r="H1346" s="73" t="s">
        <v>329</v>
      </c>
      <c r="I1346" s="73" t="s">
        <v>10</v>
      </c>
      <c r="J1346" s="70">
        <v>108769</v>
      </c>
      <c r="K1346" s="73" t="s">
        <v>591</v>
      </c>
      <c r="L1346" s="73" t="s">
        <v>592</v>
      </c>
      <c r="M1346" s="73" t="s">
        <v>456</v>
      </c>
      <c r="N1346" s="70">
        <v>6417</v>
      </c>
      <c r="O1346" s="505" t="s">
        <v>2974</v>
      </c>
      <c r="P1346" s="75" t="s">
        <v>2851</v>
      </c>
    </row>
    <row r="1347" spans="1:16" s="70" customFormat="1">
      <c r="A1347" s="70">
        <v>22001686</v>
      </c>
      <c r="B1347" s="73" t="s">
        <v>144</v>
      </c>
      <c r="C1347" s="73" t="s">
        <v>145</v>
      </c>
      <c r="D1347" s="77">
        <v>2280.06</v>
      </c>
      <c r="E1347" s="73" t="s">
        <v>1491</v>
      </c>
      <c r="F1347" s="74">
        <v>44855</v>
      </c>
      <c r="G1347" s="73" t="s">
        <v>328</v>
      </c>
      <c r="H1347" s="73" t="s">
        <v>329</v>
      </c>
      <c r="I1347" s="73" t="s">
        <v>10</v>
      </c>
      <c r="J1347" s="70">
        <v>108769</v>
      </c>
      <c r="K1347" s="73" t="s">
        <v>591</v>
      </c>
      <c r="L1347" s="73" t="s">
        <v>592</v>
      </c>
      <c r="M1347" s="73" t="s">
        <v>456</v>
      </c>
      <c r="N1347" s="70">
        <v>6417</v>
      </c>
      <c r="O1347" s="505" t="s">
        <v>2974</v>
      </c>
      <c r="P1347" s="75" t="s">
        <v>2852</v>
      </c>
    </row>
    <row r="1348" spans="1:16" s="70" customFormat="1">
      <c r="A1348" s="70">
        <v>22001691</v>
      </c>
      <c r="B1348" s="73" t="s">
        <v>144</v>
      </c>
      <c r="C1348" s="73" t="s">
        <v>145</v>
      </c>
      <c r="D1348" s="77">
        <v>54080.07</v>
      </c>
      <c r="E1348" s="73" t="s">
        <v>1491</v>
      </c>
      <c r="F1348" s="74">
        <v>44855</v>
      </c>
      <c r="G1348" s="73" t="s">
        <v>328</v>
      </c>
      <c r="H1348" s="73" t="s">
        <v>329</v>
      </c>
      <c r="I1348" s="73" t="s">
        <v>10</v>
      </c>
      <c r="J1348" s="70">
        <v>134998</v>
      </c>
      <c r="K1348" s="73" t="s">
        <v>2854</v>
      </c>
      <c r="L1348" s="73" t="s">
        <v>2853</v>
      </c>
      <c r="M1348" s="73" t="s">
        <v>355</v>
      </c>
      <c r="N1348" s="70">
        <v>6417</v>
      </c>
      <c r="O1348" s="505" t="s">
        <v>2982</v>
      </c>
      <c r="P1348" s="75" t="s">
        <v>2855</v>
      </c>
    </row>
    <row r="1349" spans="1:16" s="70" customFormat="1">
      <c r="A1349" s="70">
        <v>22001693</v>
      </c>
      <c r="B1349" s="73" t="s">
        <v>144</v>
      </c>
      <c r="C1349" s="73" t="s">
        <v>145</v>
      </c>
      <c r="D1349" s="77">
        <v>24299.9</v>
      </c>
      <c r="E1349" s="73" t="s">
        <v>1491</v>
      </c>
      <c r="F1349" s="74">
        <v>44855</v>
      </c>
      <c r="G1349" s="73" t="s">
        <v>328</v>
      </c>
      <c r="H1349" s="73" t="s">
        <v>329</v>
      </c>
      <c r="I1349" s="73" t="s">
        <v>10</v>
      </c>
      <c r="J1349" s="70">
        <v>134998</v>
      </c>
      <c r="K1349" s="73" t="s">
        <v>2856</v>
      </c>
      <c r="L1349" s="73" t="s">
        <v>2853</v>
      </c>
      <c r="M1349" s="73" t="s">
        <v>358</v>
      </c>
      <c r="N1349" s="70">
        <v>6417</v>
      </c>
      <c r="O1349" s="505" t="s">
        <v>2982</v>
      </c>
      <c r="P1349" s="75" t="s">
        <v>2857</v>
      </c>
    </row>
    <row r="1350" spans="1:16" s="70" customFormat="1">
      <c r="A1350" s="70">
        <v>22001697</v>
      </c>
      <c r="B1350" s="73" t="s">
        <v>144</v>
      </c>
      <c r="C1350" s="73" t="s">
        <v>145</v>
      </c>
      <c r="D1350" s="77">
        <v>3600</v>
      </c>
      <c r="E1350" s="73" t="s">
        <v>1491</v>
      </c>
      <c r="F1350" s="74">
        <v>44858</v>
      </c>
      <c r="G1350" s="73" t="s">
        <v>328</v>
      </c>
      <c r="H1350" s="73" t="s">
        <v>329</v>
      </c>
      <c r="I1350" s="73" t="s">
        <v>10</v>
      </c>
      <c r="J1350" s="70">
        <v>1527553</v>
      </c>
      <c r="K1350" s="73" t="s">
        <v>2473</v>
      </c>
      <c r="L1350" s="73" t="s">
        <v>2474</v>
      </c>
      <c r="M1350" s="73" t="s">
        <v>419</v>
      </c>
      <c r="N1350" s="70">
        <v>6417</v>
      </c>
      <c r="O1350" s="505" t="s">
        <v>2975</v>
      </c>
      <c r="P1350" s="75" t="s">
        <v>2858</v>
      </c>
    </row>
    <row r="1351" spans="1:16" s="70" customFormat="1">
      <c r="A1351" s="70">
        <v>22001698</v>
      </c>
      <c r="B1351" s="73" t="s">
        <v>144</v>
      </c>
      <c r="C1351" s="73" t="s">
        <v>145</v>
      </c>
      <c r="D1351" s="77">
        <v>760.02</v>
      </c>
      <c r="E1351" s="73" t="s">
        <v>1491</v>
      </c>
      <c r="F1351" s="74">
        <v>44855</v>
      </c>
      <c r="G1351" s="73" t="s">
        <v>328</v>
      </c>
      <c r="H1351" s="73" t="s">
        <v>329</v>
      </c>
      <c r="I1351" s="73" t="s">
        <v>10</v>
      </c>
      <c r="J1351" s="70">
        <v>108769</v>
      </c>
      <c r="K1351" s="73" t="s">
        <v>591</v>
      </c>
      <c r="L1351" s="73" t="s">
        <v>592</v>
      </c>
      <c r="M1351" s="73" t="s">
        <v>456</v>
      </c>
      <c r="N1351" s="70">
        <v>6417</v>
      </c>
      <c r="O1351" s="505" t="s">
        <v>2974</v>
      </c>
      <c r="P1351" s="75" t="s">
        <v>2859</v>
      </c>
    </row>
    <row r="1352" spans="1:16" s="70" customFormat="1">
      <c r="A1352" s="70">
        <v>22001699</v>
      </c>
      <c r="B1352" s="73" t="s">
        <v>144</v>
      </c>
      <c r="C1352" s="73" t="s">
        <v>145</v>
      </c>
      <c r="D1352" s="77">
        <v>633.35</v>
      </c>
      <c r="E1352" s="73" t="s">
        <v>1491</v>
      </c>
      <c r="F1352" s="74">
        <v>44855</v>
      </c>
      <c r="G1352" s="73" t="s">
        <v>328</v>
      </c>
      <c r="H1352" s="73" t="s">
        <v>329</v>
      </c>
      <c r="I1352" s="73" t="s">
        <v>10</v>
      </c>
      <c r="J1352" s="70">
        <v>108769</v>
      </c>
      <c r="K1352" s="73" t="s">
        <v>591</v>
      </c>
      <c r="L1352" s="73" t="s">
        <v>592</v>
      </c>
      <c r="M1352" s="73" t="s">
        <v>456</v>
      </c>
      <c r="N1352" s="70">
        <v>6417</v>
      </c>
      <c r="O1352" s="505" t="s">
        <v>2974</v>
      </c>
      <c r="P1352" s="75" t="s">
        <v>2860</v>
      </c>
    </row>
    <row r="1353" spans="1:16" s="70" customFormat="1">
      <c r="A1353" s="70">
        <v>22001700</v>
      </c>
      <c r="B1353" s="73" t="s">
        <v>144</v>
      </c>
      <c r="C1353" s="73" t="s">
        <v>145</v>
      </c>
      <c r="D1353" s="77">
        <v>1013.36</v>
      </c>
      <c r="E1353" s="73" t="s">
        <v>1491</v>
      </c>
      <c r="F1353" s="74">
        <v>44855</v>
      </c>
      <c r="G1353" s="73" t="s">
        <v>328</v>
      </c>
      <c r="H1353" s="73" t="s">
        <v>329</v>
      </c>
      <c r="I1353" s="73" t="s">
        <v>10</v>
      </c>
      <c r="J1353" s="70">
        <v>108769</v>
      </c>
      <c r="K1353" s="73" t="s">
        <v>1926</v>
      </c>
      <c r="L1353" s="73" t="s">
        <v>592</v>
      </c>
      <c r="M1353" s="73" t="s">
        <v>456</v>
      </c>
      <c r="N1353" s="70">
        <v>6417</v>
      </c>
      <c r="O1353" s="505" t="s">
        <v>2974</v>
      </c>
      <c r="P1353" s="75" t="s">
        <v>2861</v>
      </c>
    </row>
    <row r="1354" spans="1:16" s="70" customFormat="1">
      <c r="A1354" s="70">
        <v>22001701</v>
      </c>
      <c r="B1354" s="73" t="s">
        <v>144</v>
      </c>
      <c r="C1354" s="73" t="s">
        <v>145</v>
      </c>
      <c r="D1354" s="77">
        <v>1013.36</v>
      </c>
      <c r="E1354" s="73" t="s">
        <v>1491</v>
      </c>
      <c r="F1354" s="74">
        <v>44855</v>
      </c>
      <c r="G1354" s="73" t="s">
        <v>328</v>
      </c>
      <c r="H1354" s="73" t="s">
        <v>329</v>
      </c>
      <c r="I1354" s="73" t="s">
        <v>10</v>
      </c>
      <c r="J1354" s="70">
        <v>108769</v>
      </c>
      <c r="K1354" s="73" t="s">
        <v>1926</v>
      </c>
      <c r="L1354" s="73" t="s">
        <v>592</v>
      </c>
      <c r="M1354" s="73" t="s">
        <v>456</v>
      </c>
      <c r="N1354" s="70">
        <v>6417</v>
      </c>
      <c r="O1354" s="505" t="s">
        <v>2974</v>
      </c>
      <c r="P1354" s="75" t="s">
        <v>2862</v>
      </c>
    </row>
    <row r="1355" spans="1:16" s="70" customFormat="1">
      <c r="A1355" s="70">
        <v>22001706</v>
      </c>
      <c r="B1355" s="73" t="s">
        <v>144</v>
      </c>
      <c r="C1355" s="73" t="s">
        <v>145</v>
      </c>
      <c r="D1355" s="77">
        <v>200000</v>
      </c>
      <c r="E1355" s="73" t="s">
        <v>1491</v>
      </c>
      <c r="F1355" s="74">
        <v>44858</v>
      </c>
      <c r="G1355" s="73" t="s">
        <v>328</v>
      </c>
      <c r="H1355" s="73" t="s">
        <v>329</v>
      </c>
      <c r="I1355" s="73" t="s">
        <v>10</v>
      </c>
      <c r="J1355" s="70">
        <v>1500465</v>
      </c>
      <c r="K1355" s="73" t="s">
        <v>2864</v>
      </c>
      <c r="L1355" s="73" t="s">
        <v>2863</v>
      </c>
      <c r="M1355" s="73" t="s">
        <v>355</v>
      </c>
      <c r="N1355" s="70">
        <v>6417</v>
      </c>
      <c r="O1355" s="505" t="s">
        <v>2982</v>
      </c>
      <c r="P1355" s="75" t="s">
        <v>2865</v>
      </c>
    </row>
    <row r="1356" spans="1:16" s="70" customFormat="1">
      <c r="A1356" s="70">
        <v>22001707</v>
      </c>
      <c r="B1356" s="73" t="s">
        <v>144</v>
      </c>
      <c r="C1356" s="73" t="s">
        <v>145</v>
      </c>
      <c r="D1356" s="77">
        <v>171137.04</v>
      </c>
      <c r="E1356" s="73" t="s">
        <v>1491</v>
      </c>
      <c r="F1356" s="74">
        <v>44858</v>
      </c>
      <c r="G1356" s="73" t="s">
        <v>328</v>
      </c>
      <c r="H1356" s="73" t="s">
        <v>329</v>
      </c>
      <c r="I1356" s="73" t="s">
        <v>10</v>
      </c>
      <c r="J1356" s="70">
        <v>104132</v>
      </c>
      <c r="K1356" s="73" t="s">
        <v>2866</v>
      </c>
      <c r="L1356" s="73" t="s">
        <v>2848</v>
      </c>
      <c r="M1356" s="73" t="s">
        <v>355</v>
      </c>
      <c r="N1356" s="70">
        <v>6417</v>
      </c>
      <c r="O1356" s="505" t="s">
        <v>2982</v>
      </c>
      <c r="P1356" s="75" t="s">
        <v>2867</v>
      </c>
    </row>
    <row r="1357" spans="1:16" s="70" customFormat="1">
      <c r="A1357" s="70">
        <v>22001708</v>
      </c>
      <c r="B1357" s="73" t="s">
        <v>144</v>
      </c>
      <c r="C1357" s="73" t="s">
        <v>145</v>
      </c>
      <c r="D1357" s="77">
        <v>153915.20000000001</v>
      </c>
      <c r="E1357" s="73" t="s">
        <v>1491</v>
      </c>
      <c r="F1357" s="74">
        <v>44858</v>
      </c>
      <c r="G1357" s="73" t="s">
        <v>328</v>
      </c>
      <c r="H1357" s="73" t="s">
        <v>329</v>
      </c>
      <c r="I1357" s="73" t="s">
        <v>10</v>
      </c>
      <c r="J1357" s="70">
        <v>112877</v>
      </c>
      <c r="K1357" s="73" t="s">
        <v>2869</v>
      </c>
      <c r="L1357" s="73" t="s">
        <v>2868</v>
      </c>
      <c r="M1357" s="73" t="s">
        <v>355</v>
      </c>
      <c r="N1357" s="70">
        <v>6417</v>
      </c>
      <c r="O1357" s="505" t="s">
        <v>2982</v>
      </c>
      <c r="P1357" s="75" t="s">
        <v>2870</v>
      </c>
    </row>
    <row r="1358" spans="1:16" s="70" customFormat="1">
      <c r="A1358" s="70">
        <v>22001709</v>
      </c>
      <c r="B1358" s="73" t="s">
        <v>144</v>
      </c>
      <c r="C1358" s="73" t="s">
        <v>145</v>
      </c>
      <c r="D1358" s="77">
        <v>45360</v>
      </c>
      <c r="E1358" s="73" t="s">
        <v>1491</v>
      </c>
      <c r="F1358" s="74">
        <v>44858</v>
      </c>
      <c r="G1358" s="73" t="s">
        <v>328</v>
      </c>
      <c r="H1358" s="73" t="s">
        <v>329</v>
      </c>
      <c r="I1358" s="73" t="s">
        <v>10</v>
      </c>
      <c r="J1358" s="70">
        <v>112877</v>
      </c>
      <c r="K1358" s="73" t="s">
        <v>2871</v>
      </c>
      <c r="L1358" s="73" t="s">
        <v>2868</v>
      </c>
      <c r="M1358" s="73" t="s">
        <v>358</v>
      </c>
      <c r="N1358" s="70">
        <v>6417</v>
      </c>
      <c r="O1358" s="505" t="s">
        <v>2982</v>
      </c>
      <c r="P1358" s="75" t="s">
        <v>2872</v>
      </c>
    </row>
    <row r="1359" spans="1:16" s="70" customFormat="1">
      <c r="A1359" s="70">
        <v>22001710</v>
      </c>
      <c r="B1359" s="73" t="s">
        <v>144</v>
      </c>
      <c r="C1359" s="73" t="s">
        <v>145</v>
      </c>
      <c r="D1359" s="77">
        <v>80000</v>
      </c>
      <c r="E1359" s="73" t="s">
        <v>1491</v>
      </c>
      <c r="F1359" s="74">
        <v>44858</v>
      </c>
      <c r="G1359" s="73" t="s">
        <v>328</v>
      </c>
      <c r="H1359" s="73" t="s">
        <v>329</v>
      </c>
      <c r="I1359" s="73" t="s">
        <v>10</v>
      </c>
      <c r="J1359" s="70">
        <v>134968</v>
      </c>
      <c r="K1359" s="73" t="s">
        <v>2874</v>
      </c>
      <c r="L1359" s="73" t="s">
        <v>2873</v>
      </c>
      <c r="M1359" s="73" t="s">
        <v>355</v>
      </c>
      <c r="N1359" s="70">
        <v>6417</v>
      </c>
      <c r="O1359" s="505" t="s">
        <v>2980</v>
      </c>
      <c r="P1359" s="75" t="s">
        <v>2875</v>
      </c>
    </row>
    <row r="1360" spans="1:16" s="70" customFormat="1">
      <c r="A1360" s="70">
        <v>22001711</v>
      </c>
      <c r="B1360" s="73" t="s">
        <v>144</v>
      </c>
      <c r="C1360" s="73" t="s">
        <v>145</v>
      </c>
      <c r="D1360" s="77">
        <v>2030</v>
      </c>
      <c r="E1360" s="73" t="s">
        <v>1491</v>
      </c>
      <c r="F1360" s="74">
        <v>44860</v>
      </c>
      <c r="G1360" s="73" t="s">
        <v>328</v>
      </c>
      <c r="H1360" s="73" t="s">
        <v>329</v>
      </c>
      <c r="I1360" s="73" t="s">
        <v>10</v>
      </c>
      <c r="J1360" s="70">
        <v>135043</v>
      </c>
      <c r="K1360" s="73" t="s">
        <v>2877</v>
      </c>
      <c r="L1360" s="73" t="s">
        <v>2876</v>
      </c>
      <c r="M1360" s="73" t="s">
        <v>355</v>
      </c>
      <c r="N1360" s="70">
        <v>6417</v>
      </c>
      <c r="O1360" s="505" t="s">
        <v>2317</v>
      </c>
      <c r="P1360" s="75" t="s">
        <v>2878</v>
      </c>
    </row>
    <row r="1361" spans="1:16" s="70" customFormat="1">
      <c r="A1361" s="70">
        <v>22001712</v>
      </c>
      <c r="B1361" s="73" t="s">
        <v>144</v>
      </c>
      <c r="C1361" s="73" t="s">
        <v>145</v>
      </c>
      <c r="D1361" s="77">
        <v>148994</v>
      </c>
      <c r="E1361" s="73" t="s">
        <v>1491</v>
      </c>
      <c r="F1361" s="74">
        <v>44860</v>
      </c>
      <c r="G1361" s="73" t="s">
        <v>328</v>
      </c>
      <c r="H1361" s="73" t="s">
        <v>329</v>
      </c>
      <c r="I1361" s="73" t="s">
        <v>10</v>
      </c>
      <c r="J1361" s="70">
        <v>135043</v>
      </c>
      <c r="K1361" s="73" t="s">
        <v>2879</v>
      </c>
      <c r="L1361" s="73" t="s">
        <v>2876</v>
      </c>
      <c r="M1361" s="73" t="s">
        <v>358</v>
      </c>
      <c r="N1361" s="70">
        <v>6417</v>
      </c>
      <c r="O1361" s="505" t="s">
        <v>2317</v>
      </c>
      <c r="P1361" s="75" t="s">
        <v>2880</v>
      </c>
    </row>
    <row r="1362" spans="1:16" s="70" customFormat="1">
      <c r="A1362" s="70">
        <v>22001713</v>
      </c>
      <c r="B1362" s="73" t="s">
        <v>144</v>
      </c>
      <c r="C1362" s="73" t="s">
        <v>145</v>
      </c>
      <c r="D1362" s="77">
        <v>195262.59</v>
      </c>
      <c r="E1362" s="73" t="s">
        <v>1491</v>
      </c>
      <c r="F1362" s="74">
        <v>44858</v>
      </c>
      <c r="G1362" s="73" t="s">
        <v>328</v>
      </c>
      <c r="H1362" s="73" t="s">
        <v>329</v>
      </c>
      <c r="I1362" s="73" t="s">
        <v>10</v>
      </c>
      <c r="J1362" s="70">
        <v>282518</v>
      </c>
      <c r="K1362" s="73" t="s">
        <v>2882</v>
      </c>
      <c r="L1362" s="73" t="s">
        <v>2881</v>
      </c>
      <c r="M1362" s="73" t="s">
        <v>355</v>
      </c>
      <c r="N1362" s="70">
        <v>6417</v>
      </c>
      <c r="O1362" s="505" t="s">
        <v>2318</v>
      </c>
      <c r="P1362" s="75" t="s">
        <v>2883</v>
      </c>
    </row>
    <row r="1363" spans="1:16" s="70" customFormat="1">
      <c r="A1363" s="70">
        <v>22001714</v>
      </c>
      <c r="B1363" s="73" t="s">
        <v>144</v>
      </c>
      <c r="C1363" s="73" t="s">
        <v>145</v>
      </c>
      <c r="D1363" s="77">
        <v>4736.74</v>
      </c>
      <c r="E1363" s="73" t="s">
        <v>1491</v>
      </c>
      <c r="F1363" s="74">
        <v>44858</v>
      </c>
      <c r="G1363" s="73" t="s">
        <v>328</v>
      </c>
      <c r="H1363" s="73" t="s">
        <v>329</v>
      </c>
      <c r="I1363" s="73" t="s">
        <v>10</v>
      </c>
      <c r="J1363" s="70">
        <v>282518</v>
      </c>
      <c r="K1363" s="73" t="s">
        <v>2884</v>
      </c>
      <c r="L1363" s="73" t="s">
        <v>2881</v>
      </c>
      <c r="M1363" s="73" t="s">
        <v>358</v>
      </c>
      <c r="N1363" s="70">
        <v>6417</v>
      </c>
      <c r="O1363" s="505" t="s">
        <v>2318</v>
      </c>
      <c r="P1363" s="75" t="s">
        <v>2885</v>
      </c>
    </row>
    <row r="1364" spans="1:16" s="70" customFormat="1">
      <c r="A1364" s="70">
        <v>22001719</v>
      </c>
      <c r="B1364" s="73" t="s">
        <v>144</v>
      </c>
      <c r="C1364" s="73" t="s">
        <v>145</v>
      </c>
      <c r="D1364" s="77">
        <v>3772.16</v>
      </c>
      <c r="E1364" s="73" t="s">
        <v>1491</v>
      </c>
      <c r="F1364" s="74">
        <v>44858</v>
      </c>
      <c r="G1364" s="73" t="s">
        <v>328</v>
      </c>
      <c r="H1364" s="73" t="s">
        <v>329</v>
      </c>
      <c r="I1364" s="73" t="s">
        <v>10</v>
      </c>
      <c r="J1364" s="70">
        <v>108769</v>
      </c>
      <c r="K1364" s="73" t="s">
        <v>595</v>
      </c>
      <c r="L1364" s="73" t="s">
        <v>592</v>
      </c>
      <c r="M1364" s="73" t="s">
        <v>456</v>
      </c>
      <c r="N1364" s="70">
        <v>6417</v>
      </c>
      <c r="O1364" s="505" t="s">
        <v>2978</v>
      </c>
      <c r="P1364" s="75" t="s">
        <v>2886</v>
      </c>
    </row>
    <row r="1365" spans="1:16" s="70" customFormat="1">
      <c r="A1365" s="70">
        <v>22001720</v>
      </c>
      <c r="B1365" s="73" t="s">
        <v>144</v>
      </c>
      <c r="C1365" s="73" t="s">
        <v>145</v>
      </c>
      <c r="D1365" s="77">
        <v>2829.12</v>
      </c>
      <c r="E1365" s="73" t="s">
        <v>1491</v>
      </c>
      <c r="F1365" s="74">
        <v>44858</v>
      </c>
      <c r="G1365" s="73" t="s">
        <v>328</v>
      </c>
      <c r="H1365" s="73" t="s">
        <v>329</v>
      </c>
      <c r="I1365" s="73" t="s">
        <v>10</v>
      </c>
      <c r="J1365" s="70">
        <v>108769</v>
      </c>
      <c r="K1365" s="73" t="s">
        <v>1906</v>
      </c>
      <c r="L1365" s="73" t="s">
        <v>592</v>
      </c>
      <c r="M1365" s="73" t="s">
        <v>456</v>
      </c>
      <c r="N1365" s="70">
        <v>6417</v>
      </c>
      <c r="O1365" s="505" t="s">
        <v>2978</v>
      </c>
      <c r="P1365" s="75" t="s">
        <v>2887</v>
      </c>
    </row>
    <row r="1366" spans="1:16" s="70" customFormat="1">
      <c r="A1366" s="70">
        <v>22001721</v>
      </c>
      <c r="B1366" s="73" t="s">
        <v>144</v>
      </c>
      <c r="C1366" s="73" t="s">
        <v>145</v>
      </c>
      <c r="D1366" s="77">
        <v>4243.68</v>
      </c>
      <c r="E1366" s="73" t="s">
        <v>1491</v>
      </c>
      <c r="F1366" s="74">
        <v>44858</v>
      </c>
      <c r="G1366" s="73" t="s">
        <v>328</v>
      </c>
      <c r="H1366" s="73" t="s">
        <v>329</v>
      </c>
      <c r="I1366" s="73" t="s">
        <v>10</v>
      </c>
      <c r="J1366" s="70">
        <v>108769</v>
      </c>
      <c r="K1366" s="73" t="s">
        <v>1906</v>
      </c>
      <c r="L1366" s="73" t="s">
        <v>592</v>
      </c>
      <c r="M1366" s="73" t="s">
        <v>456</v>
      </c>
      <c r="N1366" s="70">
        <v>6417</v>
      </c>
      <c r="O1366" s="505" t="s">
        <v>2978</v>
      </c>
      <c r="P1366" s="75" t="s">
        <v>2888</v>
      </c>
    </row>
    <row r="1367" spans="1:16" s="70" customFormat="1">
      <c r="A1367" s="70">
        <v>22001722</v>
      </c>
      <c r="B1367" s="73" t="s">
        <v>144</v>
      </c>
      <c r="C1367" s="73" t="s">
        <v>145</v>
      </c>
      <c r="D1367" s="77">
        <v>3772.16</v>
      </c>
      <c r="E1367" s="73" t="s">
        <v>1491</v>
      </c>
      <c r="F1367" s="74">
        <v>44858</v>
      </c>
      <c r="G1367" s="73" t="s">
        <v>328</v>
      </c>
      <c r="H1367" s="73" t="s">
        <v>329</v>
      </c>
      <c r="I1367" s="73" t="s">
        <v>10</v>
      </c>
      <c r="J1367" s="70">
        <v>108769</v>
      </c>
      <c r="K1367" s="73" t="s">
        <v>1906</v>
      </c>
      <c r="L1367" s="73" t="s">
        <v>592</v>
      </c>
      <c r="M1367" s="73" t="s">
        <v>456</v>
      </c>
      <c r="N1367" s="70">
        <v>6417</v>
      </c>
      <c r="O1367" s="505" t="s">
        <v>2978</v>
      </c>
      <c r="P1367" s="75" t="s">
        <v>2889</v>
      </c>
    </row>
    <row r="1368" spans="1:16" s="70" customFormat="1">
      <c r="A1368" s="70">
        <v>22001723</v>
      </c>
      <c r="B1368" s="73" t="s">
        <v>144</v>
      </c>
      <c r="C1368" s="73" t="s">
        <v>145</v>
      </c>
      <c r="D1368" s="77">
        <v>300</v>
      </c>
      <c r="E1368" s="73" t="s">
        <v>1491</v>
      </c>
      <c r="F1368" s="74">
        <v>44859</v>
      </c>
      <c r="G1368" s="73" t="s">
        <v>328</v>
      </c>
      <c r="H1368" s="73" t="s">
        <v>329</v>
      </c>
      <c r="I1368" s="73" t="s">
        <v>10</v>
      </c>
      <c r="J1368" s="70">
        <v>1524528</v>
      </c>
      <c r="K1368" s="73" t="s">
        <v>2392</v>
      </c>
      <c r="L1368" s="73" t="s">
        <v>2390</v>
      </c>
      <c r="M1368" s="73" t="s">
        <v>419</v>
      </c>
      <c r="N1368" s="70">
        <v>6417</v>
      </c>
      <c r="O1368" s="505" t="s">
        <v>2976</v>
      </c>
      <c r="P1368" s="75" t="s">
        <v>2890</v>
      </c>
    </row>
    <row r="1369" spans="1:16" s="70" customFormat="1">
      <c r="A1369" s="70">
        <v>22001725</v>
      </c>
      <c r="B1369" s="73" t="s">
        <v>144</v>
      </c>
      <c r="C1369" s="73" t="s">
        <v>145</v>
      </c>
      <c r="D1369" s="77">
        <v>900</v>
      </c>
      <c r="E1369" s="73" t="s">
        <v>1491</v>
      </c>
      <c r="F1369" s="74">
        <v>44859</v>
      </c>
      <c r="G1369" s="73" t="s">
        <v>328</v>
      </c>
      <c r="H1369" s="73" t="s">
        <v>329</v>
      </c>
      <c r="I1369" s="73" t="s">
        <v>10</v>
      </c>
      <c r="J1369" s="70">
        <v>146234</v>
      </c>
      <c r="K1369" s="73" t="s">
        <v>1343</v>
      </c>
      <c r="L1369" s="73" t="s">
        <v>1344</v>
      </c>
      <c r="M1369" s="73" t="s">
        <v>419</v>
      </c>
      <c r="N1369" s="70">
        <v>6417</v>
      </c>
      <c r="O1369" s="505" t="s">
        <v>2976</v>
      </c>
      <c r="P1369" s="75" t="s">
        <v>2891</v>
      </c>
    </row>
    <row r="1370" spans="1:16" s="70" customFormat="1">
      <c r="A1370" s="70">
        <v>22001728</v>
      </c>
      <c r="B1370" s="73" t="s">
        <v>144</v>
      </c>
      <c r="C1370" s="73" t="s">
        <v>145</v>
      </c>
      <c r="D1370" s="77">
        <v>40590</v>
      </c>
      <c r="E1370" s="73" t="s">
        <v>1491</v>
      </c>
      <c r="F1370" s="74">
        <v>44859</v>
      </c>
      <c r="G1370" s="73" t="s">
        <v>328</v>
      </c>
      <c r="H1370" s="73" t="s">
        <v>329</v>
      </c>
      <c r="I1370" s="73" t="s">
        <v>10</v>
      </c>
      <c r="J1370" s="70">
        <v>134916</v>
      </c>
      <c r="K1370" s="73" t="s">
        <v>2893</v>
      </c>
      <c r="L1370" s="73" t="s">
        <v>2892</v>
      </c>
      <c r="M1370" s="73" t="s">
        <v>358</v>
      </c>
      <c r="N1370" s="70">
        <v>6417</v>
      </c>
      <c r="O1370" s="505" t="s">
        <v>2317</v>
      </c>
      <c r="P1370" s="75" t="s">
        <v>2894</v>
      </c>
    </row>
    <row r="1371" spans="1:16" s="70" customFormat="1">
      <c r="A1371" s="70">
        <v>22001729</v>
      </c>
      <c r="B1371" s="73" t="s">
        <v>144</v>
      </c>
      <c r="C1371" s="73" t="s">
        <v>145</v>
      </c>
      <c r="D1371" s="77">
        <v>120000</v>
      </c>
      <c r="E1371" s="73" t="s">
        <v>1491</v>
      </c>
      <c r="F1371" s="74">
        <v>44862</v>
      </c>
      <c r="G1371" s="73" t="s">
        <v>328</v>
      </c>
      <c r="H1371" s="73" t="s">
        <v>329</v>
      </c>
      <c r="I1371" s="73" t="s">
        <v>10</v>
      </c>
      <c r="J1371" s="70">
        <v>135002</v>
      </c>
      <c r="K1371" s="73" t="s">
        <v>2896</v>
      </c>
      <c r="L1371" s="73" t="s">
        <v>2895</v>
      </c>
      <c r="M1371" s="73" t="s">
        <v>355</v>
      </c>
      <c r="N1371" s="70">
        <v>6417</v>
      </c>
      <c r="O1371" s="505" t="s">
        <v>2316</v>
      </c>
      <c r="P1371" s="75" t="s">
        <v>2897</v>
      </c>
    </row>
    <row r="1372" spans="1:16" s="70" customFormat="1">
      <c r="A1372" s="70">
        <v>22001730</v>
      </c>
      <c r="B1372" s="73" t="s">
        <v>144</v>
      </c>
      <c r="C1372" s="73" t="s">
        <v>145</v>
      </c>
      <c r="D1372" s="77">
        <v>3076.2</v>
      </c>
      <c r="E1372" s="73" t="s">
        <v>1491</v>
      </c>
      <c r="F1372" s="74">
        <v>44859</v>
      </c>
      <c r="G1372" s="73" t="s">
        <v>328</v>
      </c>
      <c r="H1372" s="73" t="s">
        <v>329</v>
      </c>
      <c r="I1372" s="73" t="s">
        <v>10</v>
      </c>
      <c r="J1372" s="70">
        <v>387488</v>
      </c>
      <c r="K1372" s="73" t="s">
        <v>2899</v>
      </c>
      <c r="L1372" s="73" t="s">
        <v>2898</v>
      </c>
      <c r="M1372" s="73" t="s">
        <v>355</v>
      </c>
      <c r="N1372" s="70">
        <v>6417</v>
      </c>
      <c r="O1372" s="505" t="s">
        <v>2318</v>
      </c>
      <c r="P1372" s="75" t="s">
        <v>2900</v>
      </c>
    </row>
    <row r="1373" spans="1:16" s="70" customFormat="1">
      <c r="A1373" s="70">
        <v>22001731</v>
      </c>
      <c r="B1373" s="73" t="s">
        <v>144</v>
      </c>
      <c r="C1373" s="73" t="s">
        <v>145</v>
      </c>
      <c r="D1373" s="77">
        <v>139791</v>
      </c>
      <c r="E1373" s="73" t="s">
        <v>1491</v>
      </c>
      <c r="F1373" s="74">
        <v>44859</v>
      </c>
      <c r="G1373" s="73" t="s">
        <v>328</v>
      </c>
      <c r="H1373" s="73" t="s">
        <v>329</v>
      </c>
      <c r="I1373" s="73" t="s">
        <v>10</v>
      </c>
      <c r="J1373" s="70">
        <v>387488</v>
      </c>
      <c r="K1373" s="73" t="s">
        <v>2901</v>
      </c>
      <c r="L1373" s="73" t="s">
        <v>2898</v>
      </c>
      <c r="M1373" s="73" t="s">
        <v>358</v>
      </c>
      <c r="N1373" s="70">
        <v>6417</v>
      </c>
      <c r="O1373" s="505" t="s">
        <v>2318</v>
      </c>
      <c r="P1373" s="75" t="s">
        <v>2902</v>
      </c>
    </row>
    <row r="1374" spans="1:16" s="70" customFormat="1">
      <c r="A1374" s="70">
        <v>22001732</v>
      </c>
      <c r="B1374" s="73" t="s">
        <v>144</v>
      </c>
      <c r="C1374" s="73" t="s">
        <v>145</v>
      </c>
      <c r="D1374" s="77">
        <v>450</v>
      </c>
      <c r="E1374" s="73" t="s">
        <v>1491</v>
      </c>
      <c r="F1374" s="74">
        <v>44859</v>
      </c>
      <c r="G1374" s="73" t="s">
        <v>328</v>
      </c>
      <c r="H1374" s="73" t="s">
        <v>329</v>
      </c>
      <c r="I1374" s="73" t="s">
        <v>10</v>
      </c>
      <c r="J1374" s="70">
        <v>134852</v>
      </c>
      <c r="K1374" s="73" t="s">
        <v>2904</v>
      </c>
      <c r="L1374" s="73" t="s">
        <v>2903</v>
      </c>
      <c r="M1374" s="73" t="s">
        <v>355</v>
      </c>
      <c r="N1374" s="70">
        <v>6417</v>
      </c>
      <c r="O1374" s="505" t="s">
        <v>2317</v>
      </c>
      <c r="P1374" s="75" t="s">
        <v>2905</v>
      </c>
    </row>
    <row r="1375" spans="1:16" s="70" customFormat="1">
      <c r="A1375" s="70">
        <v>22001733</v>
      </c>
      <c r="B1375" s="73" t="s">
        <v>144</v>
      </c>
      <c r="C1375" s="73" t="s">
        <v>145</v>
      </c>
      <c r="D1375" s="77">
        <v>199550</v>
      </c>
      <c r="E1375" s="73" t="s">
        <v>1491</v>
      </c>
      <c r="F1375" s="74">
        <v>44859</v>
      </c>
      <c r="G1375" s="73" t="s">
        <v>328</v>
      </c>
      <c r="H1375" s="73" t="s">
        <v>329</v>
      </c>
      <c r="I1375" s="73" t="s">
        <v>10</v>
      </c>
      <c r="J1375" s="70">
        <v>134852</v>
      </c>
      <c r="K1375" s="73" t="s">
        <v>2906</v>
      </c>
      <c r="L1375" s="73" t="s">
        <v>2903</v>
      </c>
      <c r="M1375" s="73" t="s">
        <v>358</v>
      </c>
      <c r="N1375" s="70">
        <v>6417</v>
      </c>
      <c r="O1375" s="505" t="s">
        <v>2317</v>
      </c>
      <c r="P1375" s="75" t="s">
        <v>2907</v>
      </c>
    </row>
    <row r="1376" spans="1:16" s="70" customFormat="1">
      <c r="A1376" s="70">
        <v>22001734</v>
      </c>
      <c r="B1376" s="73" t="s">
        <v>144</v>
      </c>
      <c r="C1376" s="73" t="s">
        <v>145</v>
      </c>
      <c r="D1376" s="77">
        <v>130391</v>
      </c>
      <c r="E1376" s="73" t="s">
        <v>1491</v>
      </c>
      <c r="F1376" s="74">
        <v>44859</v>
      </c>
      <c r="G1376" s="73" t="s">
        <v>328</v>
      </c>
      <c r="H1376" s="73" t="s">
        <v>329</v>
      </c>
      <c r="I1376" s="73" t="s">
        <v>10</v>
      </c>
      <c r="J1376" s="70">
        <v>346735</v>
      </c>
      <c r="K1376" s="73" t="s">
        <v>2909</v>
      </c>
      <c r="L1376" s="73" t="s">
        <v>2908</v>
      </c>
      <c r="M1376" s="73" t="s">
        <v>355</v>
      </c>
      <c r="N1376" s="70">
        <v>6417</v>
      </c>
      <c r="O1376" s="505" t="s">
        <v>2318</v>
      </c>
      <c r="P1376" s="75" t="s">
        <v>2910</v>
      </c>
    </row>
    <row r="1377" spans="1:16" s="70" customFormat="1">
      <c r="A1377" s="70">
        <v>22001735</v>
      </c>
      <c r="B1377" s="73" t="s">
        <v>144</v>
      </c>
      <c r="C1377" s="73" t="s">
        <v>145</v>
      </c>
      <c r="D1377" s="77">
        <v>22508</v>
      </c>
      <c r="E1377" s="73" t="s">
        <v>1491</v>
      </c>
      <c r="F1377" s="74">
        <v>44859</v>
      </c>
      <c r="G1377" s="73" t="s">
        <v>328</v>
      </c>
      <c r="H1377" s="73" t="s">
        <v>329</v>
      </c>
      <c r="I1377" s="73" t="s">
        <v>10</v>
      </c>
      <c r="J1377" s="70">
        <v>346735</v>
      </c>
      <c r="K1377" s="73" t="s">
        <v>2911</v>
      </c>
      <c r="L1377" s="73" t="s">
        <v>2908</v>
      </c>
      <c r="M1377" s="73" t="s">
        <v>358</v>
      </c>
      <c r="N1377" s="70">
        <v>6417</v>
      </c>
      <c r="O1377" s="505" t="s">
        <v>2318</v>
      </c>
      <c r="P1377" s="75" t="s">
        <v>2912</v>
      </c>
    </row>
    <row r="1378" spans="1:16" s="70" customFormat="1">
      <c r="A1378" s="70">
        <v>22001736</v>
      </c>
      <c r="B1378" s="73" t="s">
        <v>144</v>
      </c>
      <c r="C1378" s="73" t="s">
        <v>145</v>
      </c>
      <c r="D1378" s="77">
        <v>166192.44</v>
      </c>
      <c r="E1378" s="73" t="s">
        <v>1491</v>
      </c>
      <c r="F1378" s="74">
        <v>44859</v>
      </c>
      <c r="G1378" s="73" t="s">
        <v>328</v>
      </c>
      <c r="H1378" s="73" t="s">
        <v>329</v>
      </c>
      <c r="I1378" s="73" t="s">
        <v>10</v>
      </c>
      <c r="J1378" s="70">
        <v>104132</v>
      </c>
      <c r="K1378" s="73" t="s">
        <v>2913</v>
      </c>
      <c r="L1378" s="73" t="s">
        <v>2848</v>
      </c>
      <c r="M1378" s="73" t="s">
        <v>355</v>
      </c>
      <c r="N1378" s="70">
        <v>6417</v>
      </c>
      <c r="O1378" s="505" t="s">
        <v>2980</v>
      </c>
      <c r="P1378" s="75" t="s">
        <v>2914</v>
      </c>
    </row>
    <row r="1379" spans="1:16" s="70" customFormat="1">
      <c r="A1379" s="70">
        <v>22001737</v>
      </c>
      <c r="B1379" s="73" t="s">
        <v>144</v>
      </c>
      <c r="C1379" s="73" t="s">
        <v>145</v>
      </c>
      <c r="D1379" s="77">
        <v>13160</v>
      </c>
      <c r="E1379" s="73" t="s">
        <v>1491</v>
      </c>
      <c r="F1379" s="74">
        <v>44859</v>
      </c>
      <c r="G1379" s="73" t="s">
        <v>328</v>
      </c>
      <c r="H1379" s="73" t="s">
        <v>329</v>
      </c>
      <c r="I1379" s="73" t="s">
        <v>10</v>
      </c>
      <c r="J1379" s="70">
        <v>104132</v>
      </c>
      <c r="K1379" s="73" t="s">
        <v>2915</v>
      </c>
      <c r="L1379" s="73" t="s">
        <v>2848</v>
      </c>
      <c r="M1379" s="73" t="s">
        <v>358</v>
      </c>
      <c r="N1379" s="70">
        <v>6417</v>
      </c>
      <c r="O1379" s="505" t="s">
        <v>2980</v>
      </c>
      <c r="P1379" s="75" t="s">
        <v>2916</v>
      </c>
    </row>
    <row r="1380" spans="1:16" s="70" customFormat="1">
      <c r="A1380" s="70">
        <v>22001738</v>
      </c>
      <c r="B1380" s="73" t="s">
        <v>144</v>
      </c>
      <c r="C1380" s="73" t="s">
        <v>145</v>
      </c>
      <c r="D1380" s="77">
        <v>187953</v>
      </c>
      <c r="E1380" s="73" t="s">
        <v>1491</v>
      </c>
      <c r="F1380" s="74">
        <v>44859</v>
      </c>
      <c r="G1380" s="73" t="s">
        <v>328</v>
      </c>
      <c r="H1380" s="73" t="s">
        <v>329</v>
      </c>
      <c r="I1380" s="73" t="s">
        <v>10</v>
      </c>
      <c r="J1380" s="70">
        <v>1500527</v>
      </c>
      <c r="K1380" s="73" t="s">
        <v>2918</v>
      </c>
      <c r="L1380" s="73" t="s">
        <v>2917</v>
      </c>
      <c r="M1380" s="73" t="s">
        <v>358</v>
      </c>
      <c r="N1380" s="70">
        <v>6417</v>
      </c>
      <c r="O1380" s="505" t="s">
        <v>2982</v>
      </c>
      <c r="P1380" s="75" t="s">
        <v>2919</v>
      </c>
    </row>
    <row r="1381" spans="1:16" s="70" customFormat="1">
      <c r="A1381" s="70">
        <v>22001739</v>
      </c>
      <c r="B1381" s="73" t="s">
        <v>144</v>
      </c>
      <c r="C1381" s="73" t="s">
        <v>145</v>
      </c>
      <c r="D1381" s="77">
        <v>150375.88</v>
      </c>
      <c r="E1381" s="73" t="s">
        <v>1491</v>
      </c>
      <c r="F1381" s="74">
        <v>44859</v>
      </c>
      <c r="G1381" s="73" t="s">
        <v>328</v>
      </c>
      <c r="H1381" s="73" t="s">
        <v>329</v>
      </c>
      <c r="I1381" s="73" t="s">
        <v>10</v>
      </c>
      <c r="J1381" s="70">
        <v>365324</v>
      </c>
      <c r="K1381" s="73" t="s">
        <v>2921</v>
      </c>
      <c r="L1381" s="73" t="s">
        <v>2920</v>
      </c>
      <c r="M1381" s="73" t="s">
        <v>355</v>
      </c>
      <c r="N1381" s="70">
        <v>6417</v>
      </c>
      <c r="O1381" s="505" t="s">
        <v>2316</v>
      </c>
      <c r="P1381" s="75" t="s">
        <v>2922</v>
      </c>
    </row>
    <row r="1382" spans="1:16" s="70" customFormat="1">
      <c r="A1382" s="70">
        <v>22001740</v>
      </c>
      <c r="B1382" s="73" t="s">
        <v>144</v>
      </c>
      <c r="C1382" s="73" t="s">
        <v>145</v>
      </c>
      <c r="D1382" s="77">
        <v>49472.87</v>
      </c>
      <c r="E1382" s="73" t="s">
        <v>1491</v>
      </c>
      <c r="F1382" s="74">
        <v>44859</v>
      </c>
      <c r="G1382" s="73" t="s">
        <v>328</v>
      </c>
      <c r="H1382" s="73" t="s">
        <v>329</v>
      </c>
      <c r="I1382" s="73" t="s">
        <v>10</v>
      </c>
      <c r="J1382" s="70">
        <v>365324</v>
      </c>
      <c r="K1382" s="73" t="s">
        <v>2923</v>
      </c>
      <c r="L1382" s="73" t="s">
        <v>2920</v>
      </c>
      <c r="M1382" s="73" t="s">
        <v>358</v>
      </c>
      <c r="N1382" s="70">
        <v>6417</v>
      </c>
      <c r="O1382" s="505" t="s">
        <v>2316</v>
      </c>
      <c r="P1382" s="75" t="s">
        <v>2924</v>
      </c>
    </row>
    <row r="1383" spans="1:16" s="70" customFormat="1">
      <c r="A1383" s="70">
        <v>22001742</v>
      </c>
      <c r="B1383" s="73" t="s">
        <v>144</v>
      </c>
      <c r="C1383" s="73" t="s">
        <v>145</v>
      </c>
      <c r="D1383" s="77">
        <v>80000</v>
      </c>
      <c r="E1383" s="73" t="s">
        <v>1491</v>
      </c>
      <c r="F1383" s="74">
        <v>44859</v>
      </c>
      <c r="G1383" s="73" t="s">
        <v>328</v>
      </c>
      <c r="H1383" s="73" t="s">
        <v>329</v>
      </c>
      <c r="I1383" s="73" t="s">
        <v>10</v>
      </c>
      <c r="J1383" s="70">
        <v>1565617</v>
      </c>
      <c r="K1383" s="73" t="s">
        <v>2926</v>
      </c>
      <c r="L1383" s="73" t="s">
        <v>2925</v>
      </c>
      <c r="M1383" s="73" t="s">
        <v>355</v>
      </c>
      <c r="N1383" s="70">
        <v>6417</v>
      </c>
      <c r="O1383" s="505" t="s">
        <v>2974</v>
      </c>
      <c r="P1383" s="75" t="s">
        <v>2927</v>
      </c>
    </row>
    <row r="1384" spans="1:16" s="70" customFormat="1">
      <c r="A1384" s="70">
        <v>22001743</v>
      </c>
      <c r="B1384" s="73" t="s">
        <v>144</v>
      </c>
      <c r="C1384" s="73" t="s">
        <v>145</v>
      </c>
      <c r="D1384" s="77">
        <v>150637.26999999999</v>
      </c>
      <c r="E1384" s="73" t="s">
        <v>1491</v>
      </c>
      <c r="F1384" s="74">
        <v>44859</v>
      </c>
      <c r="G1384" s="73" t="s">
        <v>328</v>
      </c>
      <c r="H1384" s="73" t="s">
        <v>329</v>
      </c>
      <c r="I1384" s="73" t="s">
        <v>10</v>
      </c>
      <c r="J1384" s="70">
        <v>470145</v>
      </c>
      <c r="K1384" s="73" t="s">
        <v>2929</v>
      </c>
      <c r="L1384" s="73" t="s">
        <v>2928</v>
      </c>
      <c r="M1384" s="73" t="s">
        <v>355</v>
      </c>
      <c r="N1384" s="70">
        <v>6417</v>
      </c>
      <c r="O1384" s="505" t="s">
        <v>2974</v>
      </c>
      <c r="P1384" s="75" t="s">
        <v>2930</v>
      </c>
    </row>
    <row r="1385" spans="1:16" s="70" customFormat="1">
      <c r="A1385" s="70">
        <v>22001744</v>
      </c>
      <c r="B1385" s="73" t="s">
        <v>144</v>
      </c>
      <c r="C1385" s="73" t="s">
        <v>145</v>
      </c>
      <c r="D1385" s="77">
        <v>200000</v>
      </c>
      <c r="E1385" s="73" t="s">
        <v>1491</v>
      </c>
      <c r="F1385" s="74">
        <v>44859</v>
      </c>
      <c r="G1385" s="73" t="s">
        <v>328</v>
      </c>
      <c r="H1385" s="73" t="s">
        <v>329</v>
      </c>
      <c r="I1385" s="73" t="s">
        <v>10</v>
      </c>
      <c r="J1385" s="70">
        <v>135049</v>
      </c>
      <c r="K1385" s="73" t="s">
        <v>2932</v>
      </c>
      <c r="L1385" s="73" t="s">
        <v>2931</v>
      </c>
      <c r="M1385" s="73" t="s">
        <v>355</v>
      </c>
      <c r="N1385" s="70">
        <v>6417</v>
      </c>
      <c r="O1385" s="505" t="s">
        <v>2317</v>
      </c>
      <c r="P1385" s="75" t="s">
        <v>2933</v>
      </c>
    </row>
    <row r="1386" spans="1:16" s="70" customFormat="1">
      <c r="A1386" s="70">
        <v>22001746</v>
      </c>
      <c r="B1386" s="73" t="s">
        <v>144</v>
      </c>
      <c r="C1386" s="73" t="s">
        <v>145</v>
      </c>
      <c r="D1386" s="77">
        <v>49126.39</v>
      </c>
      <c r="E1386" s="73" t="s">
        <v>1491</v>
      </c>
      <c r="F1386" s="74">
        <v>44859</v>
      </c>
      <c r="G1386" s="73" t="s">
        <v>328</v>
      </c>
      <c r="H1386" s="73" t="s">
        <v>329</v>
      </c>
      <c r="I1386" s="73" t="s">
        <v>10</v>
      </c>
      <c r="J1386" s="70">
        <v>470145</v>
      </c>
      <c r="K1386" s="73" t="s">
        <v>2934</v>
      </c>
      <c r="L1386" s="73" t="s">
        <v>2928</v>
      </c>
      <c r="M1386" s="73" t="s">
        <v>358</v>
      </c>
      <c r="N1386" s="70">
        <v>6417</v>
      </c>
      <c r="O1386" s="505" t="s">
        <v>2316</v>
      </c>
      <c r="P1386" s="75" t="s">
        <v>2935</v>
      </c>
    </row>
    <row r="1387" spans="1:16" s="70" customFormat="1">
      <c r="A1387" s="70">
        <v>22001747</v>
      </c>
      <c r="B1387" s="73" t="s">
        <v>144</v>
      </c>
      <c r="C1387" s="73" t="s">
        <v>145</v>
      </c>
      <c r="D1387" s="77">
        <v>80514.58</v>
      </c>
      <c r="E1387" s="73" t="s">
        <v>1491</v>
      </c>
      <c r="F1387" s="74">
        <v>44859</v>
      </c>
      <c r="G1387" s="73" t="s">
        <v>328</v>
      </c>
      <c r="H1387" s="73" t="s">
        <v>329</v>
      </c>
      <c r="I1387" s="73" t="s">
        <v>10</v>
      </c>
      <c r="J1387" s="70">
        <v>141498</v>
      </c>
      <c r="K1387" s="73" t="s">
        <v>2937</v>
      </c>
      <c r="L1387" s="73" t="s">
        <v>2936</v>
      </c>
      <c r="M1387" s="73" t="s">
        <v>355</v>
      </c>
      <c r="N1387" s="70">
        <v>6417</v>
      </c>
      <c r="O1387" s="505" t="s">
        <v>2318</v>
      </c>
      <c r="P1387" s="75" t="s">
        <v>2938</v>
      </c>
    </row>
    <row r="1388" spans="1:16" s="70" customFormat="1">
      <c r="A1388" s="70">
        <v>22001748</v>
      </c>
      <c r="B1388" s="73" t="s">
        <v>144</v>
      </c>
      <c r="C1388" s="73" t="s">
        <v>145</v>
      </c>
      <c r="D1388" s="77">
        <v>36514</v>
      </c>
      <c r="E1388" s="73" t="s">
        <v>1491</v>
      </c>
      <c r="F1388" s="74">
        <v>44859</v>
      </c>
      <c r="G1388" s="73" t="s">
        <v>328</v>
      </c>
      <c r="H1388" s="73" t="s">
        <v>329</v>
      </c>
      <c r="I1388" s="73" t="s">
        <v>10</v>
      </c>
      <c r="J1388" s="70">
        <v>141498</v>
      </c>
      <c r="K1388" s="73" t="s">
        <v>2939</v>
      </c>
      <c r="L1388" s="73" t="s">
        <v>2936</v>
      </c>
      <c r="M1388" s="73" t="s">
        <v>358</v>
      </c>
      <c r="N1388" s="70">
        <v>6417</v>
      </c>
      <c r="O1388" s="505" t="s">
        <v>2318</v>
      </c>
      <c r="P1388" s="75" t="s">
        <v>2940</v>
      </c>
    </row>
    <row r="1389" spans="1:16" s="70" customFormat="1">
      <c r="A1389" s="70">
        <v>22001749</v>
      </c>
      <c r="B1389" s="73" t="s">
        <v>144</v>
      </c>
      <c r="C1389" s="73" t="s">
        <v>145</v>
      </c>
      <c r="D1389" s="77">
        <v>76000</v>
      </c>
      <c r="E1389" s="73" t="s">
        <v>1491</v>
      </c>
      <c r="F1389" s="74">
        <v>44859</v>
      </c>
      <c r="G1389" s="73" t="s">
        <v>328</v>
      </c>
      <c r="H1389" s="73" t="s">
        <v>329</v>
      </c>
      <c r="I1389" s="73" t="s">
        <v>10</v>
      </c>
      <c r="J1389" s="70">
        <v>139058</v>
      </c>
      <c r="K1389" s="73" t="s">
        <v>2942</v>
      </c>
      <c r="L1389" s="73" t="s">
        <v>2941</v>
      </c>
      <c r="M1389" s="73" t="s">
        <v>358</v>
      </c>
      <c r="N1389" s="70">
        <v>6417</v>
      </c>
      <c r="O1389" s="505" t="s">
        <v>2982</v>
      </c>
      <c r="P1389" s="75" t="s">
        <v>2943</v>
      </c>
    </row>
    <row r="1390" spans="1:16" s="70" customFormat="1">
      <c r="A1390" s="70">
        <v>22001750</v>
      </c>
      <c r="B1390" s="73" t="s">
        <v>144</v>
      </c>
      <c r="C1390" s="73" t="s">
        <v>145</v>
      </c>
      <c r="D1390" s="77">
        <v>97195.3</v>
      </c>
      <c r="E1390" s="73" t="s">
        <v>1491</v>
      </c>
      <c r="F1390" s="74">
        <v>44859</v>
      </c>
      <c r="G1390" s="73" t="s">
        <v>328</v>
      </c>
      <c r="H1390" s="73" t="s">
        <v>329</v>
      </c>
      <c r="I1390" s="73" t="s">
        <v>10</v>
      </c>
      <c r="J1390" s="70">
        <v>1462057</v>
      </c>
      <c r="K1390" s="73" t="s">
        <v>2944</v>
      </c>
      <c r="L1390" s="73" t="s">
        <v>2359</v>
      </c>
      <c r="M1390" s="73" t="s">
        <v>355</v>
      </c>
      <c r="N1390" s="70">
        <v>6417</v>
      </c>
      <c r="O1390" s="505" t="s">
        <v>2317</v>
      </c>
      <c r="P1390" s="75" t="s">
        <v>2945</v>
      </c>
    </row>
    <row r="1391" spans="1:16" s="70" customFormat="1">
      <c r="A1391" s="70">
        <v>22001751</v>
      </c>
      <c r="B1391" s="73" t="s">
        <v>144</v>
      </c>
      <c r="C1391" s="73" t="s">
        <v>145</v>
      </c>
      <c r="D1391" s="77">
        <v>2804.7</v>
      </c>
      <c r="E1391" s="73" t="s">
        <v>1491</v>
      </c>
      <c r="F1391" s="74">
        <v>44859</v>
      </c>
      <c r="G1391" s="73" t="s">
        <v>328</v>
      </c>
      <c r="H1391" s="73" t="s">
        <v>329</v>
      </c>
      <c r="I1391" s="73" t="s">
        <v>10</v>
      </c>
      <c r="J1391" s="70">
        <v>1462057</v>
      </c>
      <c r="K1391" s="73" t="s">
        <v>2946</v>
      </c>
      <c r="L1391" s="73" t="s">
        <v>2359</v>
      </c>
      <c r="M1391" s="73" t="s">
        <v>358</v>
      </c>
      <c r="N1391" s="70">
        <v>6417</v>
      </c>
      <c r="O1391" s="505" t="s">
        <v>2317</v>
      </c>
      <c r="P1391" s="75" t="s">
        <v>2947</v>
      </c>
    </row>
    <row r="1392" spans="1:16" s="70" customFormat="1">
      <c r="A1392" s="70">
        <v>22001752</v>
      </c>
      <c r="B1392" s="73" t="s">
        <v>144</v>
      </c>
      <c r="C1392" s="73" t="s">
        <v>145</v>
      </c>
      <c r="D1392" s="77">
        <v>746.22</v>
      </c>
      <c r="E1392" s="73" t="s">
        <v>1491</v>
      </c>
      <c r="F1392" s="74">
        <v>44860</v>
      </c>
      <c r="G1392" s="73" t="s">
        <v>328</v>
      </c>
      <c r="H1392" s="73" t="s">
        <v>329</v>
      </c>
      <c r="I1392" s="73" t="s">
        <v>10</v>
      </c>
      <c r="J1392" s="70">
        <v>108769</v>
      </c>
      <c r="K1392" s="73" t="s">
        <v>1926</v>
      </c>
      <c r="L1392" s="73" t="s">
        <v>592</v>
      </c>
      <c r="M1392" s="73" t="s">
        <v>456</v>
      </c>
      <c r="N1392" s="70">
        <v>6417</v>
      </c>
      <c r="O1392" s="505" t="s">
        <v>2974</v>
      </c>
      <c r="P1392" s="75" t="s">
        <v>2948</v>
      </c>
    </row>
    <row r="1393" spans="1:16" s="70" customFormat="1">
      <c r="A1393" s="70">
        <v>22001753</v>
      </c>
      <c r="B1393" s="73" t="s">
        <v>144</v>
      </c>
      <c r="C1393" s="73" t="s">
        <v>145</v>
      </c>
      <c r="D1393" s="77">
        <v>345</v>
      </c>
      <c r="E1393" s="73" t="s">
        <v>1491</v>
      </c>
      <c r="F1393" s="74">
        <v>44865</v>
      </c>
      <c r="G1393" s="73" t="s">
        <v>328</v>
      </c>
      <c r="H1393" s="73" t="s">
        <v>329</v>
      </c>
      <c r="I1393" s="73" t="s">
        <v>10</v>
      </c>
      <c r="J1393" s="70">
        <v>134861</v>
      </c>
      <c r="K1393" s="73" t="s">
        <v>2950</v>
      </c>
      <c r="L1393" s="73" t="s">
        <v>2949</v>
      </c>
      <c r="M1393" s="73" t="s">
        <v>355</v>
      </c>
      <c r="N1393" s="70">
        <v>6417</v>
      </c>
      <c r="O1393" s="505" t="s">
        <v>2974</v>
      </c>
      <c r="P1393" s="75" t="s">
        <v>2951</v>
      </c>
    </row>
    <row r="1394" spans="1:16" s="70" customFormat="1">
      <c r="A1394" s="70">
        <v>22001754</v>
      </c>
      <c r="B1394" s="73" t="s">
        <v>144</v>
      </c>
      <c r="C1394" s="73" t="s">
        <v>145</v>
      </c>
      <c r="D1394" s="77">
        <v>99945.25</v>
      </c>
      <c r="E1394" s="73" t="s">
        <v>1491</v>
      </c>
      <c r="F1394" s="74">
        <v>44865</v>
      </c>
      <c r="G1394" s="73" t="s">
        <v>328</v>
      </c>
      <c r="H1394" s="73" t="s">
        <v>329</v>
      </c>
      <c r="I1394" s="73" t="s">
        <v>10</v>
      </c>
      <c r="J1394" s="70">
        <v>134861</v>
      </c>
      <c r="K1394" s="73" t="s">
        <v>2952</v>
      </c>
      <c r="L1394" s="73" t="s">
        <v>2949</v>
      </c>
      <c r="M1394" s="73" t="s">
        <v>358</v>
      </c>
      <c r="N1394" s="70">
        <v>6417</v>
      </c>
      <c r="O1394" s="505" t="s">
        <v>2360</v>
      </c>
      <c r="P1394" s="75" t="s">
        <v>2953</v>
      </c>
    </row>
    <row r="1395" spans="1:16" s="70" customFormat="1">
      <c r="A1395" s="70">
        <v>22001757</v>
      </c>
      <c r="B1395" s="73" t="s">
        <v>144</v>
      </c>
      <c r="C1395" s="73" t="s">
        <v>145</v>
      </c>
      <c r="D1395" s="77">
        <v>200000</v>
      </c>
      <c r="E1395" s="73" t="s">
        <v>1491</v>
      </c>
      <c r="F1395" s="74">
        <v>44860</v>
      </c>
      <c r="G1395" s="73" t="s">
        <v>328</v>
      </c>
      <c r="H1395" s="73" t="s">
        <v>329</v>
      </c>
      <c r="I1395" s="73" t="s">
        <v>10</v>
      </c>
      <c r="J1395" s="70">
        <v>319401</v>
      </c>
      <c r="K1395" s="73" t="s">
        <v>2955</v>
      </c>
      <c r="L1395" s="73" t="s">
        <v>2954</v>
      </c>
      <c r="M1395" s="73" t="s">
        <v>355</v>
      </c>
      <c r="N1395" s="70">
        <v>6417</v>
      </c>
      <c r="O1395" s="505" t="s">
        <v>2323</v>
      </c>
      <c r="P1395" s="75" t="s">
        <v>2956</v>
      </c>
    </row>
    <row r="1396" spans="1:16" s="70" customFormat="1">
      <c r="A1396" s="70">
        <v>22001758</v>
      </c>
      <c r="B1396" s="73" t="s">
        <v>144</v>
      </c>
      <c r="C1396" s="73" t="s">
        <v>145</v>
      </c>
      <c r="D1396" s="77">
        <v>40000</v>
      </c>
      <c r="E1396" s="73" t="s">
        <v>1491</v>
      </c>
      <c r="F1396" s="74">
        <v>44861</v>
      </c>
      <c r="G1396" s="73" t="s">
        <v>328</v>
      </c>
      <c r="H1396" s="73" t="s">
        <v>329</v>
      </c>
      <c r="I1396" s="73" t="s">
        <v>10</v>
      </c>
      <c r="J1396" s="70">
        <v>1450810</v>
      </c>
      <c r="K1396" s="73" t="s">
        <v>2958</v>
      </c>
      <c r="L1396" s="73" t="s">
        <v>2957</v>
      </c>
      <c r="M1396" s="73" t="s">
        <v>355</v>
      </c>
      <c r="N1396" s="70">
        <v>6417</v>
      </c>
      <c r="O1396" s="505" t="s">
        <v>2333</v>
      </c>
      <c r="P1396" s="75" t="s">
        <v>2959</v>
      </c>
    </row>
    <row r="1397" spans="1:16" s="70" customFormat="1">
      <c r="A1397" s="70">
        <v>22001759</v>
      </c>
      <c r="B1397" s="73" t="s">
        <v>144</v>
      </c>
      <c r="C1397" s="73" t="s">
        <v>145</v>
      </c>
      <c r="D1397" s="77">
        <v>40000</v>
      </c>
      <c r="E1397" s="73" t="s">
        <v>1491</v>
      </c>
      <c r="F1397" s="74">
        <v>44861</v>
      </c>
      <c r="G1397" s="73" t="s">
        <v>328</v>
      </c>
      <c r="H1397" s="73" t="s">
        <v>329</v>
      </c>
      <c r="I1397" s="73" t="s">
        <v>10</v>
      </c>
      <c r="J1397" s="70">
        <v>1450810</v>
      </c>
      <c r="K1397" s="73" t="s">
        <v>2960</v>
      </c>
      <c r="L1397" s="73" t="s">
        <v>2957</v>
      </c>
      <c r="M1397" s="73" t="s">
        <v>358</v>
      </c>
      <c r="N1397" s="70">
        <v>6417</v>
      </c>
      <c r="O1397" s="505" t="s">
        <v>2316</v>
      </c>
      <c r="P1397" s="75" t="s">
        <v>2961</v>
      </c>
    </row>
    <row r="1398" spans="1:16" s="70" customFormat="1">
      <c r="A1398" s="70">
        <v>22001761</v>
      </c>
      <c r="B1398" s="73" t="s">
        <v>144</v>
      </c>
      <c r="C1398" s="73" t="s">
        <v>145</v>
      </c>
      <c r="D1398" s="77">
        <v>199440</v>
      </c>
      <c r="E1398" s="73" t="s">
        <v>1491</v>
      </c>
      <c r="F1398" s="74">
        <v>44861</v>
      </c>
      <c r="G1398" s="73" t="s">
        <v>328</v>
      </c>
      <c r="H1398" s="73" t="s">
        <v>329</v>
      </c>
      <c r="I1398" s="73" t="s">
        <v>10</v>
      </c>
      <c r="J1398" s="70">
        <v>1500459</v>
      </c>
      <c r="K1398" s="73" t="s">
        <v>2963</v>
      </c>
      <c r="L1398" s="73" t="s">
        <v>2962</v>
      </c>
      <c r="M1398" s="73" t="s">
        <v>355</v>
      </c>
      <c r="N1398" s="70">
        <v>6417</v>
      </c>
      <c r="O1398" s="505" t="s">
        <v>2982</v>
      </c>
      <c r="P1398" s="75" t="s">
        <v>2964</v>
      </c>
    </row>
    <row r="1399" spans="1:16" s="70" customFormat="1">
      <c r="A1399" s="70">
        <v>22001762</v>
      </c>
      <c r="B1399" s="73" t="s">
        <v>144</v>
      </c>
      <c r="C1399" s="73" t="s">
        <v>145</v>
      </c>
      <c r="D1399" s="77">
        <v>36508.230000000003</v>
      </c>
      <c r="E1399" s="73" t="s">
        <v>1491</v>
      </c>
      <c r="F1399" s="74">
        <v>44862</v>
      </c>
      <c r="G1399" s="73" t="s">
        <v>328</v>
      </c>
      <c r="H1399" s="73" t="s">
        <v>329</v>
      </c>
      <c r="I1399" s="73" t="s">
        <v>10</v>
      </c>
      <c r="J1399" s="70">
        <v>1002512</v>
      </c>
      <c r="K1399" s="73" t="s">
        <v>2824</v>
      </c>
      <c r="L1399" s="73" t="s">
        <v>1658</v>
      </c>
      <c r="M1399" s="73" t="s">
        <v>456</v>
      </c>
      <c r="N1399" s="70">
        <v>6417</v>
      </c>
      <c r="O1399" s="505" t="s">
        <v>2983</v>
      </c>
      <c r="P1399" s="75" t="s">
        <v>2965</v>
      </c>
    </row>
    <row r="1400" spans="1:16" s="70" customFormat="1">
      <c r="A1400" s="70">
        <v>22001763</v>
      </c>
      <c r="B1400" s="73" t="s">
        <v>144</v>
      </c>
      <c r="C1400" s="73" t="s">
        <v>145</v>
      </c>
      <c r="D1400" s="77">
        <v>27883.31</v>
      </c>
      <c r="E1400" s="73" t="s">
        <v>1491</v>
      </c>
      <c r="F1400" s="74">
        <v>44862</v>
      </c>
      <c r="G1400" s="73" t="s">
        <v>328</v>
      </c>
      <c r="H1400" s="73" t="s">
        <v>329</v>
      </c>
      <c r="I1400" s="73" t="s">
        <v>10</v>
      </c>
      <c r="J1400" s="70">
        <v>1002512</v>
      </c>
      <c r="K1400" s="73" t="s">
        <v>2824</v>
      </c>
      <c r="L1400" s="73" t="s">
        <v>1658</v>
      </c>
      <c r="M1400" s="73" t="s">
        <v>456</v>
      </c>
      <c r="N1400" s="70">
        <v>6417</v>
      </c>
      <c r="O1400" s="505" t="s">
        <v>2983</v>
      </c>
      <c r="P1400" s="75" t="s">
        <v>2966</v>
      </c>
    </row>
    <row r="1401" spans="1:16" s="70" customFormat="1">
      <c r="A1401" s="70">
        <v>22001764</v>
      </c>
      <c r="B1401" s="73" t="s">
        <v>144</v>
      </c>
      <c r="C1401" s="73" t="s">
        <v>145</v>
      </c>
      <c r="D1401" s="77">
        <v>5084.6899999999996</v>
      </c>
      <c r="E1401" s="73" t="s">
        <v>1491</v>
      </c>
      <c r="F1401" s="74">
        <v>44862</v>
      </c>
      <c r="G1401" s="73" t="s">
        <v>328</v>
      </c>
      <c r="H1401" s="73" t="s">
        <v>329</v>
      </c>
      <c r="I1401" s="73" t="s">
        <v>10</v>
      </c>
      <c r="J1401" s="70">
        <v>1002512</v>
      </c>
      <c r="K1401" s="73" t="s">
        <v>1657</v>
      </c>
      <c r="L1401" s="73" t="s">
        <v>1658</v>
      </c>
      <c r="M1401" s="73" t="s">
        <v>456</v>
      </c>
      <c r="N1401" s="70">
        <v>6417</v>
      </c>
      <c r="O1401" s="505" t="s">
        <v>2983</v>
      </c>
      <c r="P1401" s="75" t="s">
        <v>2967</v>
      </c>
    </row>
    <row r="1402" spans="1:16" s="70" customFormat="1">
      <c r="A1402" s="70">
        <v>22001765</v>
      </c>
      <c r="B1402" s="73" t="s">
        <v>144</v>
      </c>
      <c r="C1402" s="73" t="s">
        <v>145</v>
      </c>
      <c r="D1402" s="77">
        <v>943.04</v>
      </c>
      <c r="E1402" s="73" t="s">
        <v>1491</v>
      </c>
      <c r="F1402" s="74">
        <v>44862</v>
      </c>
      <c r="G1402" s="73" t="s">
        <v>328</v>
      </c>
      <c r="H1402" s="73" t="s">
        <v>329</v>
      </c>
      <c r="I1402" s="73" t="s">
        <v>10</v>
      </c>
      <c r="J1402" s="70">
        <v>108769</v>
      </c>
      <c r="K1402" s="73" t="s">
        <v>2805</v>
      </c>
      <c r="L1402" s="73" t="s">
        <v>592</v>
      </c>
      <c r="M1402" s="73" t="s">
        <v>456</v>
      </c>
      <c r="N1402" s="70">
        <v>6417</v>
      </c>
      <c r="O1402" s="505" t="s">
        <v>2978</v>
      </c>
      <c r="P1402" s="75" t="s">
        <v>2968</v>
      </c>
    </row>
    <row r="1403" spans="1:16" s="70" customFormat="1">
      <c r="A1403" s="70">
        <v>22001766</v>
      </c>
      <c r="B1403" s="73" t="s">
        <v>144</v>
      </c>
      <c r="C1403" s="73" t="s">
        <v>145</v>
      </c>
      <c r="D1403" s="77">
        <v>1178.8</v>
      </c>
      <c r="E1403" s="73" t="s">
        <v>1491</v>
      </c>
      <c r="F1403" s="74">
        <v>44862</v>
      </c>
      <c r="G1403" s="73" t="s">
        <v>328</v>
      </c>
      <c r="H1403" s="73" t="s">
        <v>329</v>
      </c>
      <c r="I1403" s="73" t="s">
        <v>10</v>
      </c>
      <c r="J1403" s="70">
        <v>108769</v>
      </c>
      <c r="K1403" s="73" t="s">
        <v>2805</v>
      </c>
      <c r="L1403" s="73" t="s">
        <v>592</v>
      </c>
      <c r="M1403" s="73" t="s">
        <v>456</v>
      </c>
      <c r="N1403" s="70">
        <v>6417</v>
      </c>
      <c r="O1403" s="505" t="s">
        <v>2978</v>
      </c>
      <c r="P1403" s="75" t="s">
        <v>2969</v>
      </c>
    </row>
    <row r="1404" spans="1:16" s="70" customFormat="1">
      <c r="A1404" s="70">
        <v>22001768</v>
      </c>
      <c r="B1404" s="73" t="s">
        <v>144</v>
      </c>
      <c r="C1404" s="73" t="s">
        <v>145</v>
      </c>
      <c r="D1404" s="77">
        <v>5422.48</v>
      </c>
      <c r="E1404" s="73" t="s">
        <v>1491</v>
      </c>
      <c r="F1404" s="74">
        <v>44865</v>
      </c>
      <c r="G1404" s="73" t="s">
        <v>328</v>
      </c>
      <c r="H1404" s="73" t="s">
        <v>329</v>
      </c>
      <c r="I1404" s="73" t="s">
        <v>10</v>
      </c>
      <c r="J1404" s="70">
        <v>108769</v>
      </c>
      <c r="K1404" s="73" t="s">
        <v>595</v>
      </c>
      <c r="L1404" s="73" t="s">
        <v>592</v>
      </c>
      <c r="M1404" s="73" t="s">
        <v>456</v>
      </c>
      <c r="N1404" s="70">
        <v>6417</v>
      </c>
      <c r="O1404" s="505" t="s">
        <v>2978</v>
      </c>
      <c r="P1404" s="75" t="s">
        <v>2970</v>
      </c>
    </row>
    <row r="1405" spans="1:16" s="70" customFormat="1">
      <c r="A1405" s="70">
        <v>22001769</v>
      </c>
      <c r="B1405" s="73" t="s">
        <v>144</v>
      </c>
      <c r="C1405" s="73" t="s">
        <v>145</v>
      </c>
      <c r="D1405" s="77">
        <v>1650.32</v>
      </c>
      <c r="E1405" s="73" t="s">
        <v>1491</v>
      </c>
      <c r="F1405" s="74">
        <v>44865</v>
      </c>
      <c r="G1405" s="73" t="s">
        <v>328</v>
      </c>
      <c r="H1405" s="73" t="s">
        <v>329</v>
      </c>
      <c r="I1405" s="73" t="s">
        <v>10</v>
      </c>
      <c r="J1405" s="70">
        <v>108769</v>
      </c>
      <c r="K1405" s="73" t="s">
        <v>1906</v>
      </c>
      <c r="L1405" s="73" t="s">
        <v>592</v>
      </c>
      <c r="M1405" s="73" t="s">
        <v>456</v>
      </c>
      <c r="N1405" s="70">
        <v>6417</v>
      </c>
      <c r="O1405" s="505" t="s">
        <v>2978</v>
      </c>
      <c r="P1405" s="75" t="s">
        <v>2971</v>
      </c>
    </row>
    <row r="1406" spans="1:16" s="70" customFormat="1">
      <c r="A1406" s="70">
        <v>22001770</v>
      </c>
      <c r="B1406" s="73" t="s">
        <v>144</v>
      </c>
      <c r="C1406" s="73" t="s">
        <v>145</v>
      </c>
      <c r="D1406" s="77">
        <v>4243.68</v>
      </c>
      <c r="E1406" s="73" t="s">
        <v>1491</v>
      </c>
      <c r="F1406" s="74">
        <v>44865</v>
      </c>
      <c r="G1406" s="73" t="s">
        <v>328</v>
      </c>
      <c r="H1406" s="73" t="s">
        <v>329</v>
      </c>
      <c r="I1406" s="73" t="s">
        <v>10</v>
      </c>
      <c r="J1406" s="70">
        <v>108769</v>
      </c>
      <c r="K1406" s="73" t="s">
        <v>1906</v>
      </c>
      <c r="L1406" s="73" t="s">
        <v>592</v>
      </c>
      <c r="M1406" s="73" t="s">
        <v>456</v>
      </c>
      <c r="N1406" s="70">
        <v>6417</v>
      </c>
      <c r="O1406" s="505" t="s">
        <v>2978</v>
      </c>
      <c r="P1406" s="75" t="s">
        <v>2972</v>
      </c>
    </row>
    <row r="1407" spans="1:16" s="70" customFormat="1">
      <c r="B1407" s="73"/>
      <c r="C1407" s="73"/>
      <c r="D1407" s="553">
        <f>SUBTOTAL(9,D1275:D1406)</f>
        <v>7071488.7500000009</v>
      </c>
      <c r="E1407" s="73"/>
      <c r="F1407" s="74"/>
      <c r="G1407" s="73"/>
      <c r="H1407" s="73"/>
      <c r="I1407" s="73"/>
      <c r="K1407" s="73"/>
      <c r="L1407" s="73"/>
      <c r="M1407" s="73"/>
      <c r="O1407" s="73"/>
      <c r="P1407" s="75"/>
    </row>
    <row r="1408" spans="1:16" s="70" customFormat="1">
      <c r="B1408" s="73"/>
      <c r="C1408" s="73"/>
      <c r="D1408" s="553"/>
      <c r="E1408" s="73"/>
      <c r="F1408" s="74"/>
      <c r="G1408" s="73"/>
      <c r="H1408" s="73"/>
      <c r="I1408" s="73"/>
      <c r="K1408" s="73"/>
      <c r="L1408" s="73"/>
      <c r="M1408" s="73"/>
      <c r="O1408" s="73"/>
      <c r="P1408" s="75"/>
    </row>
    <row r="1409" spans="1:16" s="70" customFormat="1">
      <c r="A1409" s="76" t="s">
        <v>190</v>
      </c>
      <c r="B1409" s="76" t="s">
        <v>151</v>
      </c>
      <c r="C1409" s="76" t="s">
        <v>140</v>
      </c>
      <c r="D1409" s="85" t="s">
        <v>141</v>
      </c>
      <c r="E1409" s="76" t="s">
        <v>1490</v>
      </c>
      <c r="F1409" s="76" t="s">
        <v>152</v>
      </c>
      <c r="G1409" s="76" t="s">
        <v>322</v>
      </c>
      <c r="H1409" s="76" t="s">
        <v>323</v>
      </c>
      <c r="I1409" s="76" t="s">
        <v>324</v>
      </c>
      <c r="J1409" s="76" t="s">
        <v>325</v>
      </c>
      <c r="K1409" s="76" t="s">
        <v>138</v>
      </c>
      <c r="L1409" s="76" t="s">
        <v>143</v>
      </c>
      <c r="M1409" s="76" t="s">
        <v>326</v>
      </c>
      <c r="N1409" s="76" t="s">
        <v>327</v>
      </c>
      <c r="O1409" s="76"/>
      <c r="P1409" s="87" t="s">
        <v>142</v>
      </c>
    </row>
    <row r="1410" spans="1:16" s="70" customFormat="1">
      <c r="A1410" s="70">
        <v>22001802</v>
      </c>
      <c r="B1410" s="73" t="s">
        <v>144</v>
      </c>
      <c r="C1410" s="73" t="s">
        <v>145</v>
      </c>
      <c r="D1410" s="86">
        <v>99500</v>
      </c>
      <c r="E1410" s="73" t="s">
        <v>1491</v>
      </c>
      <c r="F1410" s="74">
        <v>44872</v>
      </c>
      <c r="G1410" s="73" t="s">
        <v>328</v>
      </c>
      <c r="H1410" s="73" t="s">
        <v>329</v>
      </c>
      <c r="I1410" s="73" t="s">
        <v>10</v>
      </c>
      <c r="J1410" s="70">
        <v>1456425</v>
      </c>
      <c r="K1410" s="73" t="s">
        <v>3001</v>
      </c>
      <c r="L1410" s="73" t="s">
        <v>3000</v>
      </c>
      <c r="M1410" s="73" t="s">
        <v>355</v>
      </c>
      <c r="N1410" s="70">
        <v>6417</v>
      </c>
      <c r="O1410" s="505" t="s">
        <v>2316</v>
      </c>
      <c r="P1410" s="75" t="s">
        <v>3002</v>
      </c>
    </row>
    <row r="1411" spans="1:16" s="70" customFormat="1">
      <c r="A1411" s="70">
        <v>22001803</v>
      </c>
      <c r="B1411" s="73" t="s">
        <v>144</v>
      </c>
      <c r="C1411" s="73" t="s">
        <v>145</v>
      </c>
      <c r="D1411" s="86">
        <v>63571.360000000001</v>
      </c>
      <c r="E1411" s="73" t="s">
        <v>1491</v>
      </c>
      <c r="F1411" s="74">
        <v>44872</v>
      </c>
      <c r="G1411" s="73" t="s">
        <v>328</v>
      </c>
      <c r="H1411" s="73" t="s">
        <v>329</v>
      </c>
      <c r="I1411" s="73" t="s">
        <v>10</v>
      </c>
      <c r="J1411" s="70">
        <v>1473102</v>
      </c>
      <c r="K1411" s="73" t="s">
        <v>3004</v>
      </c>
      <c r="L1411" s="73" t="s">
        <v>3003</v>
      </c>
      <c r="M1411" s="73" t="s">
        <v>355</v>
      </c>
      <c r="N1411" s="70">
        <v>6417</v>
      </c>
      <c r="O1411" s="505" t="s">
        <v>2316</v>
      </c>
      <c r="P1411" s="75" t="s">
        <v>3005</v>
      </c>
    </row>
    <row r="1412" spans="1:16" s="70" customFormat="1">
      <c r="A1412" s="70">
        <v>22001804</v>
      </c>
      <c r="B1412" s="73" t="s">
        <v>144</v>
      </c>
      <c r="C1412" s="73" t="s">
        <v>145</v>
      </c>
      <c r="D1412" s="86">
        <v>82280.12</v>
      </c>
      <c r="E1412" s="73" t="s">
        <v>1491</v>
      </c>
      <c r="F1412" s="74">
        <v>44872</v>
      </c>
      <c r="G1412" s="73" t="s">
        <v>328</v>
      </c>
      <c r="H1412" s="73" t="s">
        <v>329</v>
      </c>
      <c r="I1412" s="73" t="s">
        <v>10</v>
      </c>
      <c r="J1412" s="70">
        <v>1473102</v>
      </c>
      <c r="K1412" s="73" t="s">
        <v>3006</v>
      </c>
      <c r="L1412" s="73" t="s">
        <v>3003</v>
      </c>
      <c r="M1412" s="73" t="s">
        <v>358</v>
      </c>
      <c r="N1412" s="70">
        <v>6417</v>
      </c>
      <c r="O1412" s="505" t="s">
        <v>2316</v>
      </c>
      <c r="P1412" s="75" t="s">
        <v>3007</v>
      </c>
    </row>
    <row r="1413" spans="1:16" s="70" customFormat="1">
      <c r="A1413" s="70">
        <v>22001805</v>
      </c>
      <c r="B1413" s="73" t="s">
        <v>144</v>
      </c>
      <c r="C1413" s="73" t="s">
        <v>145</v>
      </c>
      <c r="D1413" s="86">
        <v>200000</v>
      </c>
      <c r="E1413" s="73" t="s">
        <v>1491</v>
      </c>
      <c r="F1413" s="74">
        <v>44872</v>
      </c>
      <c r="G1413" s="73" t="s">
        <v>328</v>
      </c>
      <c r="H1413" s="73" t="s">
        <v>329</v>
      </c>
      <c r="I1413" s="73" t="s">
        <v>10</v>
      </c>
      <c r="J1413" s="70">
        <v>142582</v>
      </c>
      <c r="K1413" s="73" t="s">
        <v>3009</v>
      </c>
      <c r="L1413" s="73" t="s">
        <v>3008</v>
      </c>
      <c r="M1413" s="73" t="s">
        <v>355</v>
      </c>
      <c r="N1413" s="70">
        <v>6417</v>
      </c>
      <c r="O1413" s="505" t="s">
        <v>2318</v>
      </c>
      <c r="P1413" s="75" t="s">
        <v>3010</v>
      </c>
    </row>
    <row r="1414" spans="1:16" s="70" customFormat="1">
      <c r="A1414" s="70">
        <v>22001806</v>
      </c>
      <c r="B1414" s="73" t="s">
        <v>144</v>
      </c>
      <c r="C1414" s="73" t="s">
        <v>145</v>
      </c>
      <c r="D1414" s="86">
        <v>2238.66</v>
      </c>
      <c r="E1414" s="73" t="s">
        <v>1491</v>
      </c>
      <c r="F1414" s="74">
        <v>44872</v>
      </c>
      <c r="G1414" s="73" t="s">
        <v>328</v>
      </c>
      <c r="H1414" s="73" t="s">
        <v>329</v>
      </c>
      <c r="I1414" s="73" t="s">
        <v>10</v>
      </c>
      <c r="J1414" s="70">
        <v>108769</v>
      </c>
      <c r="K1414" s="73" t="s">
        <v>1926</v>
      </c>
      <c r="L1414" s="73" t="s">
        <v>592</v>
      </c>
      <c r="M1414" s="73" t="s">
        <v>456</v>
      </c>
      <c r="N1414" s="70">
        <v>6417</v>
      </c>
      <c r="O1414" s="73" t="s">
        <v>2974</v>
      </c>
      <c r="P1414" s="75" t="s">
        <v>3011</v>
      </c>
    </row>
    <row r="1415" spans="1:16" s="70" customFormat="1">
      <c r="A1415" s="70">
        <v>22001807</v>
      </c>
      <c r="B1415" s="73" t="s">
        <v>144</v>
      </c>
      <c r="C1415" s="73" t="s">
        <v>145</v>
      </c>
      <c r="D1415" s="86">
        <v>1989.92</v>
      </c>
      <c r="E1415" s="73" t="s">
        <v>1491</v>
      </c>
      <c r="F1415" s="74">
        <v>44872</v>
      </c>
      <c r="G1415" s="73" t="s">
        <v>328</v>
      </c>
      <c r="H1415" s="73" t="s">
        <v>329</v>
      </c>
      <c r="I1415" s="73" t="s">
        <v>10</v>
      </c>
      <c r="J1415" s="70">
        <v>108769</v>
      </c>
      <c r="K1415" s="73" t="s">
        <v>1926</v>
      </c>
      <c r="L1415" s="73" t="s">
        <v>592</v>
      </c>
      <c r="M1415" s="73" t="s">
        <v>456</v>
      </c>
      <c r="N1415" s="70">
        <v>6417</v>
      </c>
      <c r="O1415" s="73" t="s">
        <v>2974</v>
      </c>
      <c r="P1415" s="75" t="s">
        <v>3012</v>
      </c>
    </row>
    <row r="1416" spans="1:16" s="70" customFormat="1">
      <c r="A1416" s="70">
        <v>22001808</v>
      </c>
      <c r="B1416" s="73" t="s">
        <v>144</v>
      </c>
      <c r="C1416" s="73" t="s">
        <v>145</v>
      </c>
      <c r="D1416" s="86">
        <v>2238.66</v>
      </c>
      <c r="E1416" s="73" t="s">
        <v>1491</v>
      </c>
      <c r="F1416" s="74">
        <v>44872</v>
      </c>
      <c r="G1416" s="73" t="s">
        <v>328</v>
      </c>
      <c r="H1416" s="73" t="s">
        <v>329</v>
      </c>
      <c r="I1416" s="73" t="s">
        <v>10</v>
      </c>
      <c r="J1416" s="70">
        <v>108769</v>
      </c>
      <c r="K1416" s="73" t="s">
        <v>1926</v>
      </c>
      <c r="L1416" s="73" t="s">
        <v>592</v>
      </c>
      <c r="M1416" s="73" t="s">
        <v>456</v>
      </c>
      <c r="N1416" s="70">
        <v>6417</v>
      </c>
      <c r="O1416" s="73" t="s">
        <v>2974</v>
      </c>
      <c r="P1416" s="75" t="s">
        <v>3013</v>
      </c>
    </row>
    <row r="1417" spans="1:16" s="70" customFormat="1">
      <c r="A1417" s="70">
        <v>22001809</v>
      </c>
      <c r="B1417" s="73" t="s">
        <v>144</v>
      </c>
      <c r="C1417" s="73" t="s">
        <v>145</v>
      </c>
      <c r="D1417" s="86">
        <v>1266.7</v>
      </c>
      <c r="E1417" s="73" t="s">
        <v>1491</v>
      </c>
      <c r="F1417" s="74">
        <v>44872</v>
      </c>
      <c r="G1417" s="73" t="s">
        <v>328</v>
      </c>
      <c r="H1417" s="73" t="s">
        <v>329</v>
      </c>
      <c r="I1417" s="73" t="s">
        <v>10</v>
      </c>
      <c r="J1417" s="70">
        <v>108769</v>
      </c>
      <c r="K1417" s="73" t="s">
        <v>1926</v>
      </c>
      <c r="L1417" s="73" t="s">
        <v>592</v>
      </c>
      <c r="M1417" s="73" t="s">
        <v>456</v>
      </c>
      <c r="N1417" s="70">
        <v>6417</v>
      </c>
      <c r="O1417" s="73" t="s">
        <v>2974</v>
      </c>
      <c r="P1417" s="75" t="s">
        <v>3014</v>
      </c>
    </row>
    <row r="1418" spans="1:16" s="70" customFormat="1">
      <c r="A1418" s="70">
        <v>22001810</v>
      </c>
      <c r="B1418" s="73" t="s">
        <v>144</v>
      </c>
      <c r="C1418" s="73" t="s">
        <v>145</v>
      </c>
      <c r="D1418" s="86">
        <v>3300.64</v>
      </c>
      <c r="E1418" s="73" t="s">
        <v>1491</v>
      </c>
      <c r="F1418" s="74">
        <v>44872</v>
      </c>
      <c r="G1418" s="73" t="s">
        <v>328</v>
      </c>
      <c r="H1418" s="73" t="s">
        <v>329</v>
      </c>
      <c r="I1418" s="73" t="s">
        <v>10</v>
      </c>
      <c r="J1418" s="70">
        <v>108769</v>
      </c>
      <c r="K1418" s="73" t="s">
        <v>1906</v>
      </c>
      <c r="L1418" s="73" t="s">
        <v>592</v>
      </c>
      <c r="M1418" s="73" t="s">
        <v>456</v>
      </c>
      <c r="N1418" s="70">
        <v>6417</v>
      </c>
      <c r="O1418" s="73" t="s">
        <v>2978</v>
      </c>
      <c r="P1418" s="75" t="s">
        <v>3015</v>
      </c>
    </row>
    <row r="1419" spans="1:16" s="70" customFormat="1">
      <c r="A1419" s="70">
        <v>22001811</v>
      </c>
      <c r="B1419" s="73" t="s">
        <v>144</v>
      </c>
      <c r="C1419" s="73" t="s">
        <v>145</v>
      </c>
      <c r="D1419" s="86">
        <v>3536.4</v>
      </c>
      <c r="E1419" s="73" t="s">
        <v>1491</v>
      </c>
      <c r="F1419" s="74">
        <v>44872</v>
      </c>
      <c r="G1419" s="73" t="s">
        <v>328</v>
      </c>
      <c r="H1419" s="73" t="s">
        <v>329</v>
      </c>
      <c r="I1419" s="73" t="s">
        <v>10</v>
      </c>
      <c r="J1419" s="70">
        <v>108769</v>
      </c>
      <c r="K1419" s="73" t="s">
        <v>2805</v>
      </c>
      <c r="L1419" s="73" t="s">
        <v>592</v>
      </c>
      <c r="M1419" s="73" t="s">
        <v>456</v>
      </c>
      <c r="N1419" s="70">
        <v>6417</v>
      </c>
      <c r="O1419" s="73" t="s">
        <v>2978</v>
      </c>
      <c r="P1419" s="75" t="s">
        <v>3016</v>
      </c>
    </row>
    <row r="1420" spans="1:16" s="70" customFormat="1">
      <c r="A1420" s="70">
        <v>22001812</v>
      </c>
      <c r="B1420" s="73" t="s">
        <v>144</v>
      </c>
      <c r="C1420" s="73" t="s">
        <v>145</v>
      </c>
      <c r="D1420" s="86">
        <v>3064.88</v>
      </c>
      <c r="E1420" s="73" t="s">
        <v>1491</v>
      </c>
      <c r="F1420" s="74">
        <v>44872</v>
      </c>
      <c r="G1420" s="73" t="s">
        <v>328</v>
      </c>
      <c r="H1420" s="73" t="s">
        <v>329</v>
      </c>
      <c r="I1420" s="73" t="s">
        <v>10</v>
      </c>
      <c r="J1420" s="70">
        <v>108769</v>
      </c>
      <c r="K1420" s="73" t="s">
        <v>2805</v>
      </c>
      <c r="L1420" s="73" t="s">
        <v>592</v>
      </c>
      <c r="M1420" s="73" t="s">
        <v>456</v>
      </c>
      <c r="N1420" s="70">
        <v>6417</v>
      </c>
      <c r="O1420" s="73" t="s">
        <v>2978</v>
      </c>
      <c r="P1420" s="75" t="s">
        <v>3017</v>
      </c>
    </row>
    <row r="1421" spans="1:16" s="70" customFormat="1">
      <c r="A1421" s="70">
        <v>22001813</v>
      </c>
      <c r="B1421" s="73" t="s">
        <v>144</v>
      </c>
      <c r="C1421" s="73" t="s">
        <v>145</v>
      </c>
      <c r="D1421" s="86">
        <v>1013.36</v>
      </c>
      <c r="E1421" s="73" t="s">
        <v>1491</v>
      </c>
      <c r="F1421" s="74">
        <v>44872</v>
      </c>
      <c r="G1421" s="73" t="s">
        <v>328</v>
      </c>
      <c r="H1421" s="73" t="s">
        <v>329</v>
      </c>
      <c r="I1421" s="73" t="s">
        <v>10</v>
      </c>
      <c r="J1421" s="70">
        <v>108769</v>
      </c>
      <c r="K1421" s="73" t="s">
        <v>1926</v>
      </c>
      <c r="L1421" s="73" t="s">
        <v>592</v>
      </c>
      <c r="M1421" s="73" t="s">
        <v>456</v>
      </c>
      <c r="N1421" s="70">
        <v>6417</v>
      </c>
      <c r="O1421" s="73" t="s">
        <v>2974</v>
      </c>
      <c r="P1421" s="75" t="s">
        <v>3018</v>
      </c>
    </row>
    <row r="1422" spans="1:16" s="70" customFormat="1">
      <c r="A1422" s="70">
        <v>22001814</v>
      </c>
      <c r="B1422" s="73" t="s">
        <v>144</v>
      </c>
      <c r="C1422" s="73" t="s">
        <v>145</v>
      </c>
      <c r="D1422" s="86">
        <v>1013.36</v>
      </c>
      <c r="E1422" s="73" t="s">
        <v>1491</v>
      </c>
      <c r="F1422" s="74">
        <v>44872</v>
      </c>
      <c r="G1422" s="73" t="s">
        <v>328</v>
      </c>
      <c r="H1422" s="73" t="s">
        <v>329</v>
      </c>
      <c r="I1422" s="73" t="s">
        <v>10</v>
      </c>
      <c r="J1422" s="70">
        <v>108769</v>
      </c>
      <c r="K1422" s="73" t="s">
        <v>1926</v>
      </c>
      <c r="L1422" s="73" t="s">
        <v>592</v>
      </c>
      <c r="M1422" s="73" t="s">
        <v>456</v>
      </c>
      <c r="N1422" s="70">
        <v>6417</v>
      </c>
      <c r="O1422" s="73" t="s">
        <v>2974</v>
      </c>
      <c r="P1422" s="75" t="s">
        <v>3019</v>
      </c>
    </row>
    <row r="1423" spans="1:16" s="70" customFormat="1">
      <c r="A1423" s="70">
        <v>22001815</v>
      </c>
      <c r="B1423" s="73" t="s">
        <v>144</v>
      </c>
      <c r="C1423" s="73" t="s">
        <v>145</v>
      </c>
      <c r="D1423" s="86">
        <v>207.34</v>
      </c>
      <c r="E1423" s="73" t="s">
        <v>1491</v>
      </c>
      <c r="F1423" s="74">
        <v>44872</v>
      </c>
      <c r="G1423" s="73" t="s">
        <v>328</v>
      </c>
      <c r="H1423" s="73" t="s">
        <v>329</v>
      </c>
      <c r="I1423" s="73" t="s">
        <v>10</v>
      </c>
      <c r="J1423" s="70">
        <v>108769</v>
      </c>
      <c r="K1423" s="73" t="s">
        <v>1926</v>
      </c>
      <c r="L1423" s="73" t="s">
        <v>592</v>
      </c>
      <c r="M1423" s="73" t="s">
        <v>456</v>
      </c>
      <c r="N1423" s="70">
        <v>6417</v>
      </c>
      <c r="O1423" s="73" t="s">
        <v>2974</v>
      </c>
      <c r="P1423" s="75" t="s">
        <v>3020</v>
      </c>
    </row>
    <row r="1424" spans="1:16" s="70" customFormat="1">
      <c r="A1424" s="70">
        <v>22001816</v>
      </c>
      <c r="B1424" s="73" t="s">
        <v>144</v>
      </c>
      <c r="C1424" s="73" t="s">
        <v>145</v>
      </c>
      <c r="D1424" s="86">
        <v>2487.4</v>
      </c>
      <c r="E1424" s="73" t="s">
        <v>1491</v>
      </c>
      <c r="F1424" s="74">
        <v>44872</v>
      </c>
      <c r="G1424" s="73" t="s">
        <v>328</v>
      </c>
      <c r="H1424" s="73" t="s">
        <v>329</v>
      </c>
      <c r="I1424" s="73" t="s">
        <v>10</v>
      </c>
      <c r="J1424" s="70">
        <v>108769</v>
      </c>
      <c r="K1424" s="73" t="s">
        <v>1926</v>
      </c>
      <c r="L1424" s="73" t="s">
        <v>592</v>
      </c>
      <c r="M1424" s="73" t="s">
        <v>456</v>
      </c>
      <c r="N1424" s="70">
        <v>6417</v>
      </c>
      <c r="O1424" s="73" t="s">
        <v>2974</v>
      </c>
      <c r="P1424" s="75" t="s">
        <v>3021</v>
      </c>
    </row>
    <row r="1425" spans="1:16" s="70" customFormat="1">
      <c r="A1425" s="70">
        <v>22001817</v>
      </c>
      <c r="B1425" s="73" t="s">
        <v>144</v>
      </c>
      <c r="C1425" s="73" t="s">
        <v>145</v>
      </c>
      <c r="D1425" s="86">
        <v>1492.44</v>
      </c>
      <c r="E1425" s="73" t="s">
        <v>1491</v>
      </c>
      <c r="F1425" s="74">
        <v>44872</v>
      </c>
      <c r="G1425" s="73" t="s">
        <v>328</v>
      </c>
      <c r="H1425" s="73" t="s">
        <v>329</v>
      </c>
      <c r="I1425" s="73" t="s">
        <v>10</v>
      </c>
      <c r="J1425" s="70">
        <v>108769</v>
      </c>
      <c r="K1425" s="73" t="s">
        <v>1926</v>
      </c>
      <c r="L1425" s="73" t="s">
        <v>592</v>
      </c>
      <c r="M1425" s="73" t="s">
        <v>456</v>
      </c>
      <c r="N1425" s="70">
        <v>6417</v>
      </c>
      <c r="O1425" s="73" t="s">
        <v>2974</v>
      </c>
      <c r="P1425" s="75" t="s">
        <v>3022</v>
      </c>
    </row>
    <row r="1426" spans="1:16" s="70" customFormat="1">
      <c r="A1426" s="70">
        <v>22001818</v>
      </c>
      <c r="B1426" s="73" t="s">
        <v>144</v>
      </c>
      <c r="C1426" s="73" t="s">
        <v>145</v>
      </c>
      <c r="D1426" s="86">
        <v>1989.92</v>
      </c>
      <c r="E1426" s="73" t="s">
        <v>1491</v>
      </c>
      <c r="F1426" s="74">
        <v>44872</v>
      </c>
      <c r="G1426" s="73" t="s">
        <v>328</v>
      </c>
      <c r="H1426" s="73" t="s">
        <v>329</v>
      </c>
      <c r="I1426" s="73" t="s">
        <v>10</v>
      </c>
      <c r="J1426" s="70">
        <v>108769</v>
      </c>
      <c r="K1426" s="73" t="s">
        <v>1926</v>
      </c>
      <c r="L1426" s="73" t="s">
        <v>592</v>
      </c>
      <c r="M1426" s="73" t="s">
        <v>456</v>
      </c>
      <c r="N1426" s="70">
        <v>6417</v>
      </c>
      <c r="O1426" s="73" t="s">
        <v>2974</v>
      </c>
      <c r="P1426" s="75" t="s">
        <v>3023</v>
      </c>
    </row>
    <row r="1427" spans="1:16" s="70" customFormat="1">
      <c r="A1427" s="70">
        <v>22001819</v>
      </c>
      <c r="B1427" s="73" t="s">
        <v>144</v>
      </c>
      <c r="C1427" s="73" t="s">
        <v>145</v>
      </c>
      <c r="D1427" s="86">
        <v>124236</v>
      </c>
      <c r="E1427" s="73" t="s">
        <v>1491</v>
      </c>
      <c r="F1427" s="74">
        <v>44873</v>
      </c>
      <c r="G1427" s="73" t="s">
        <v>328</v>
      </c>
      <c r="H1427" s="73" t="s">
        <v>329</v>
      </c>
      <c r="I1427" s="73" t="s">
        <v>10</v>
      </c>
      <c r="J1427" s="70">
        <v>4966</v>
      </c>
      <c r="K1427" s="73" t="s">
        <v>891</v>
      </c>
      <c r="L1427" s="73" t="s">
        <v>146</v>
      </c>
      <c r="M1427" s="73" t="s">
        <v>376</v>
      </c>
      <c r="N1427" s="70">
        <v>6417</v>
      </c>
      <c r="O1427" s="73" t="s">
        <v>2977</v>
      </c>
      <c r="P1427" s="75" t="s">
        <v>3024</v>
      </c>
    </row>
    <row r="1428" spans="1:16" s="70" customFormat="1">
      <c r="A1428" s="70">
        <v>22001820</v>
      </c>
      <c r="B1428" s="73" t="s">
        <v>144</v>
      </c>
      <c r="C1428" s="73" t="s">
        <v>145</v>
      </c>
      <c r="D1428" s="86">
        <v>1266.7</v>
      </c>
      <c r="E1428" s="73" t="s">
        <v>1491</v>
      </c>
      <c r="F1428" s="74">
        <v>44874</v>
      </c>
      <c r="G1428" s="73" t="s">
        <v>328</v>
      </c>
      <c r="H1428" s="73" t="s">
        <v>329</v>
      </c>
      <c r="I1428" s="73" t="s">
        <v>10</v>
      </c>
      <c r="J1428" s="70">
        <v>108769</v>
      </c>
      <c r="K1428" s="73" t="s">
        <v>1926</v>
      </c>
      <c r="L1428" s="73" t="s">
        <v>592</v>
      </c>
      <c r="M1428" s="73" t="s">
        <v>456</v>
      </c>
      <c r="N1428" s="70">
        <v>6417</v>
      </c>
      <c r="O1428" s="73" t="s">
        <v>2974</v>
      </c>
      <c r="P1428" s="75" t="s">
        <v>3025</v>
      </c>
    </row>
    <row r="1429" spans="1:16" s="70" customFormat="1">
      <c r="A1429" s="70">
        <v>22001821</v>
      </c>
      <c r="B1429" s="73" t="s">
        <v>144</v>
      </c>
      <c r="C1429" s="73" t="s">
        <v>145</v>
      </c>
      <c r="D1429" s="86">
        <v>4053.44</v>
      </c>
      <c r="E1429" s="73" t="s">
        <v>1491</v>
      </c>
      <c r="F1429" s="74">
        <v>44874</v>
      </c>
      <c r="G1429" s="73" t="s">
        <v>328</v>
      </c>
      <c r="H1429" s="73" t="s">
        <v>329</v>
      </c>
      <c r="I1429" s="73" t="s">
        <v>10</v>
      </c>
      <c r="J1429" s="70">
        <v>108769</v>
      </c>
      <c r="K1429" s="73" t="s">
        <v>1926</v>
      </c>
      <c r="L1429" s="73" t="s">
        <v>592</v>
      </c>
      <c r="M1429" s="73" t="s">
        <v>456</v>
      </c>
      <c r="N1429" s="70">
        <v>6417</v>
      </c>
      <c r="O1429" s="73" t="s">
        <v>2974</v>
      </c>
      <c r="P1429" s="75" t="s">
        <v>3026</v>
      </c>
    </row>
    <row r="1430" spans="1:16" s="70" customFormat="1">
      <c r="A1430" s="70">
        <v>22001822</v>
      </c>
      <c r="B1430" s="73" t="s">
        <v>144</v>
      </c>
      <c r="C1430" s="73" t="s">
        <v>145</v>
      </c>
      <c r="D1430" s="86">
        <v>4306.78</v>
      </c>
      <c r="E1430" s="73" t="s">
        <v>1491</v>
      </c>
      <c r="F1430" s="74">
        <v>44874</v>
      </c>
      <c r="G1430" s="73" t="s">
        <v>328</v>
      </c>
      <c r="H1430" s="73" t="s">
        <v>329</v>
      </c>
      <c r="I1430" s="73" t="s">
        <v>10</v>
      </c>
      <c r="J1430" s="70">
        <v>108769</v>
      </c>
      <c r="K1430" s="73" t="s">
        <v>1926</v>
      </c>
      <c r="L1430" s="73" t="s">
        <v>592</v>
      </c>
      <c r="M1430" s="73" t="s">
        <v>456</v>
      </c>
      <c r="N1430" s="70">
        <v>6417</v>
      </c>
      <c r="O1430" s="73" t="s">
        <v>2974</v>
      </c>
      <c r="P1430" s="75" t="s">
        <v>3027</v>
      </c>
    </row>
    <row r="1431" spans="1:16" s="70" customFormat="1">
      <c r="A1431" s="70">
        <v>22001825</v>
      </c>
      <c r="B1431" s="73" t="s">
        <v>144</v>
      </c>
      <c r="C1431" s="73" t="s">
        <v>145</v>
      </c>
      <c r="D1431" s="86">
        <v>2487.4</v>
      </c>
      <c r="E1431" s="73" t="s">
        <v>1491</v>
      </c>
      <c r="F1431" s="74">
        <v>44874</v>
      </c>
      <c r="G1431" s="73" t="s">
        <v>328</v>
      </c>
      <c r="H1431" s="73" t="s">
        <v>329</v>
      </c>
      <c r="I1431" s="73" t="s">
        <v>10</v>
      </c>
      <c r="J1431" s="70">
        <v>108769</v>
      </c>
      <c r="K1431" s="73" t="s">
        <v>1926</v>
      </c>
      <c r="L1431" s="73" t="s">
        <v>592</v>
      </c>
      <c r="M1431" s="73" t="s">
        <v>456</v>
      </c>
      <c r="N1431" s="70">
        <v>6417</v>
      </c>
      <c r="O1431" s="73" t="s">
        <v>2974</v>
      </c>
      <c r="P1431" s="75" t="s">
        <v>3028</v>
      </c>
    </row>
    <row r="1432" spans="1:16" s="70" customFormat="1">
      <c r="A1432" s="70">
        <v>22001826</v>
      </c>
      <c r="B1432" s="73" t="s">
        <v>144</v>
      </c>
      <c r="C1432" s="73" t="s">
        <v>145</v>
      </c>
      <c r="D1432" s="86">
        <v>2487.4</v>
      </c>
      <c r="E1432" s="73" t="s">
        <v>1491</v>
      </c>
      <c r="F1432" s="74">
        <v>44874</v>
      </c>
      <c r="G1432" s="73" t="s">
        <v>328</v>
      </c>
      <c r="H1432" s="73" t="s">
        <v>329</v>
      </c>
      <c r="I1432" s="73" t="s">
        <v>10</v>
      </c>
      <c r="J1432" s="70">
        <v>108769</v>
      </c>
      <c r="K1432" s="73" t="s">
        <v>1926</v>
      </c>
      <c r="L1432" s="73" t="s">
        <v>592</v>
      </c>
      <c r="M1432" s="73" t="s">
        <v>456</v>
      </c>
      <c r="N1432" s="70">
        <v>6417</v>
      </c>
      <c r="O1432" s="73" t="s">
        <v>2974</v>
      </c>
      <c r="P1432" s="75" t="s">
        <v>3029</v>
      </c>
    </row>
    <row r="1433" spans="1:16" s="70" customFormat="1">
      <c r="A1433" s="70">
        <v>22001827</v>
      </c>
      <c r="B1433" s="73" t="s">
        <v>144</v>
      </c>
      <c r="C1433" s="73" t="s">
        <v>145</v>
      </c>
      <c r="D1433" s="86">
        <v>1492.44</v>
      </c>
      <c r="E1433" s="73" t="s">
        <v>1491</v>
      </c>
      <c r="F1433" s="74">
        <v>44874</v>
      </c>
      <c r="G1433" s="73" t="s">
        <v>328</v>
      </c>
      <c r="H1433" s="73" t="s">
        <v>329</v>
      </c>
      <c r="I1433" s="73" t="s">
        <v>10</v>
      </c>
      <c r="J1433" s="70">
        <v>108769</v>
      </c>
      <c r="K1433" s="73" t="s">
        <v>1926</v>
      </c>
      <c r="L1433" s="73" t="s">
        <v>592</v>
      </c>
      <c r="M1433" s="73" t="s">
        <v>456</v>
      </c>
      <c r="N1433" s="70">
        <v>6417</v>
      </c>
      <c r="O1433" s="73" t="s">
        <v>2974</v>
      </c>
      <c r="P1433" s="75" t="s">
        <v>3030</v>
      </c>
    </row>
    <row r="1434" spans="1:16" s="70" customFormat="1">
      <c r="A1434" s="70">
        <v>22001828</v>
      </c>
      <c r="B1434" s="73" t="s">
        <v>144</v>
      </c>
      <c r="C1434" s="73" t="s">
        <v>145</v>
      </c>
      <c r="D1434" s="86">
        <v>2003.96</v>
      </c>
      <c r="E1434" s="73" t="s">
        <v>1491</v>
      </c>
      <c r="F1434" s="74">
        <v>44874</v>
      </c>
      <c r="G1434" s="73" t="s">
        <v>328</v>
      </c>
      <c r="H1434" s="73" t="s">
        <v>329</v>
      </c>
      <c r="I1434" s="73" t="s">
        <v>10</v>
      </c>
      <c r="J1434" s="70">
        <v>108769</v>
      </c>
      <c r="K1434" s="73" t="s">
        <v>2805</v>
      </c>
      <c r="L1434" s="73" t="s">
        <v>592</v>
      </c>
      <c r="M1434" s="73" t="s">
        <v>456</v>
      </c>
      <c r="N1434" s="70">
        <v>6417</v>
      </c>
      <c r="O1434" s="73" t="s">
        <v>2978</v>
      </c>
      <c r="P1434" s="75" t="s">
        <v>3031</v>
      </c>
    </row>
    <row r="1435" spans="1:16" s="70" customFormat="1">
      <c r="A1435" s="70">
        <v>22001829</v>
      </c>
      <c r="B1435" s="73" t="s">
        <v>144</v>
      </c>
      <c r="C1435" s="73" t="s">
        <v>145</v>
      </c>
      <c r="D1435" s="86">
        <v>1013.36</v>
      </c>
      <c r="E1435" s="73" t="s">
        <v>1491</v>
      </c>
      <c r="F1435" s="74">
        <v>44874</v>
      </c>
      <c r="G1435" s="73" t="s">
        <v>328</v>
      </c>
      <c r="H1435" s="73" t="s">
        <v>329</v>
      </c>
      <c r="I1435" s="73" t="s">
        <v>10</v>
      </c>
      <c r="J1435" s="70">
        <v>108769</v>
      </c>
      <c r="K1435" s="73" t="s">
        <v>1926</v>
      </c>
      <c r="L1435" s="73" t="s">
        <v>592</v>
      </c>
      <c r="M1435" s="73" t="s">
        <v>456</v>
      </c>
      <c r="N1435" s="70">
        <v>6417</v>
      </c>
      <c r="O1435" s="73" t="s">
        <v>2974</v>
      </c>
      <c r="P1435" s="75" t="s">
        <v>3032</v>
      </c>
    </row>
    <row r="1436" spans="1:16" s="70" customFormat="1">
      <c r="A1436" s="70">
        <v>22001830</v>
      </c>
      <c r="B1436" s="73" t="s">
        <v>144</v>
      </c>
      <c r="C1436" s="73" t="s">
        <v>145</v>
      </c>
      <c r="D1436" s="86">
        <v>1140.03</v>
      </c>
      <c r="E1436" s="73" t="s">
        <v>1491</v>
      </c>
      <c r="F1436" s="74">
        <v>44874</v>
      </c>
      <c r="G1436" s="73" t="s">
        <v>328</v>
      </c>
      <c r="H1436" s="73" t="s">
        <v>329</v>
      </c>
      <c r="I1436" s="73" t="s">
        <v>10</v>
      </c>
      <c r="J1436" s="70">
        <v>108769</v>
      </c>
      <c r="K1436" s="73" t="s">
        <v>1926</v>
      </c>
      <c r="L1436" s="73" t="s">
        <v>592</v>
      </c>
      <c r="M1436" s="73" t="s">
        <v>456</v>
      </c>
      <c r="N1436" s="70">
        <v>6417</v>
      </c>
      <c r="O1436" s="73" t="s">
        <v>2974</v>
      </c>
      <c r="P1436" s="75" t="s">
        <v>3033</v>
      </c>
    </row>
    <row r="1437" spans="1:16" s="70" customFormat="1">
      <c r="A1437" s="70">
        <v>22001831</v>
      </c>
      <c r="B1437" s="73" t="s">
        <v>144</v>
      </c>
      <c r="C1437" s="73" t="s">
        <v>145</v>
      </c>
      <c r="D1437" s="86">
        <v>62136.4</v>
      </c>
      <c r="E1437" s="73" t="s">
        <v>1491</v>
      </c>
      <c r="F1437" s="74">
        <v>44874</v>
      </c>
      <c r="G1437" s="73" t="s">
        <v>328</v>
      </c>
      <c r="H1437" s="73" t="s">
        <v>329</v>
      </c>
      <c r="I1437" s="73" t="s">
        <v>10</v>
      </c>
      <c r="J1437" s="70">
        <v>289189</v>
      </c>
      <c r="K1437" s="73" t="s">
        <v>3035</v>
      </c>
      <c r="L1437" s="73" t="s">
        <v>3034</v>
      </c>
      <c r="M1437" s="73" t="s">
        <v>355</v>
      </c>
      <c r="N1437" s="70">
        <v>6417</v>
      </c>
      <c r="O1437" s="505" t="s">
        <v>2316</v>
      </c>
      <c r="P1437" s="75" t="s">
        <v>3036</v>
      </c>
    </row>
    <row r="1438" spans="1:16" s="70" customFormat="1">
      <c r="A1438" s="70">
        <v>22001832</v>
      </c>
      <c r="B1438" s="73" t="s">
        <v>144</v>
      </c>
      <c r="C1438" s="73" t="s">
        <v>145</v>
      </c>
      <c r="D1438" s="86">
        <v>137580</v>
      </c>
      <c r="E1438" s="73" t="s">
        <v>1491</v>
      </c>
      <c r="F1438" s="74">
        <v>44874</v>
      </c>
      <c r="G1438" s="73" t="s">
        <v>328</v>
      </c>
      <c r="H1438" s="73" t="s">
        <v>329</v>
      </c>
      <c r="I1438" s="73" t="s">
        <v>10</v>
      </c>
      <c r="J1438" s="70">
        <v>289189</v>
      </c>
      <c r="K1438" s="73" t="s">
        <v>3037</v>
      </c>
      <c r="L1438" s="73" t="s">
        <v>3034</v>
      </c>
      <c r="M1438" s="73" t="s">
        <v>358</v>
      </c>
      <c r="N1438" s="70">
        <v>6417</v>
      </c>
      <c r="O1438" s="505" t="s">
        <v>2316</v>
      </c>
      <c r="P1438" s="75" t="s">
        <v>3038</v>
      </c>
    </row>
    <row r="1439" spans="1:16" s="70" customFormat="1">
      <c r="A1439" s="70">
        <v>22001833</v>
      </c>
      <c r="B1439" s="73" t="s">
        <v>144</v>
      </c>
      <c r="C1439" s="73" t="s">
        <v>145</v>
      </c>
      <c r="D1439" s="86">
        <v>600</v>
      </c>
      <c r="E1439" s="73" t="s">
        <v>1491</v>
      </c>
      <c r="F1439" s="74">
        <v>44874</v>
      </c>
      <c r="G1439" s="73" t="s">
        <v>328</v>
      </c>
      <c r="H1439" s="73" t="s">
        <v>329</v>
      </c>
      <c r="I1439" s="73" t="s">
        <v>10</v>
      </c>
      <c r="J1439" s="70">
        <v>125647</v>
      </c>
      <c r="K1439" s="73" t="s">
        <v>2460</v>
      </c>
      <c r="L1439" s="73" t="s">
        <v>2461</v>
      </c>
      <c r="M1439" s="73" t="s">
        <v>419</v>
      </c>
      <c r="N1439" s="70">
        <v>6417</v>
      </c>
      <c r="O1439" s="70" t="s">
        <v>2975</v>
      </c>
      <c r="P1439" s="75" t="s">
        <v>3039</v>
      </c>
    </row>
    <row r="1440" spans="1:16" s="70" customFormat="1">
      <c r="A1440" s="70">
        <v>22001824</v>
      </c>
      <c r="B1440" s="73" t="s">
        <v>144</v>
      </c>
      <c r="C1440" s="73" t="s">
        <v>145</v>
      </c>
      <c r="D1440" s="86">
        <v>2533.4</v>
      </c>
      <c r="E1440" s="73" t="s">
        <v>1491</v>
      </c>
      <c r="F1440" s="74">
        <v>44875</v>
      </c>
      <c r="G1440" s="73" t="s">
        <v>328</v>
      </c>
      <c r="H1440" s="73" t="s">
        <v>329</v>
      </c>
      <c r="I1440" s="73" t="s">
        <v>10</v>
      </c>
      <c r="J1440" s="70">
        <v>108769</v>
      </c>
      <c r="K1440" s="73" t="s">
        <v>1926</v>
      </c>
      <c r="L1440" s="73" t="s">
        <v>592</v>
      </c>
      <c r="M1440" s="73" t="s">
        <v>456</v>
      </c>
      <c r="N1440" s="70">
        <v>6417</v>
      </c>
      <c r="O1440" s="73" t="s">
        <v>2974</v>
      </c>
      <c r="P1440" s="75" t="s">
        <v>3040</v>
      </c>
    </row>
    <row r="1441" spans="1:16" s="70" customFormat="1">
      <c r="A1441" s="70">
        <v>22001841</v>
      </c>
      <c r="B1441" s="73" t="s">
        <v>144</v>
      </c>
      <c r="C1441" s="73" t="s">
        <v>145</v>
      </c>
      <c r="D1441" s="86">
        <v>61058.36</v>
      </c>
      <c r="E1441" s="73" t="s">
        <v>1491</v>
      </c>
      <c r="F1441" s="74">
        <v>44875</v>
      </c>
      <c r="G1441" s="73" t="s">
        <v>328</v>
      </c>
      <c r="H1441" s="73" t="s">
        <v>329</v>
      </c>
      <c r="I1441" s="73" t="s">
        <v>10</v>
      </c>
      <c r="J1441" s="70">
        <v>308490</v>
      </c>
      <c r="K1441" s="73" t="s">
        <v>3042</v>
      </c>
      <c r="L1441" s="73" t="s">
        <v>3041</v>
      </c>
      <c r="M1441" s="73" t="s">
        <v>355</v>
      </c>
      <c r="N1441" s="70">
        <v>6417</v>
      </c>
      <c r="O1441" s="505" t="s">
        <v>2318</v>
      </c>
      <c r="P1441" s="75" t="s">
        <v>3043</v>
      </c>
    </row>
    <row r="1442" spans="1:16" s="70" customFormat="1">
      <c r="A1442" s="70">
        <v>22001842</v>
      </c>
      <c r="B1442" s="73" t="s">
        <v>144</v>
      </c>
      <c r="C1442" s="73" t="s">
        <v>145</v>
      </c>
      <c r="D1442" s="86">
        <v>111532.41</v>
      </c>
      <c r="E1442" s="73" t="s">
        <v>1491</v>
      </c>
      <c r="F1442" s="74">
        <v>44875</v>
      </c>
      <c r="G1442" s="73" t="s">
        <v>328</v>
      </c>
      <c r="H1442" s="73" t="s">
        <v>329</v>
      </c>
      <c r="I1442" s="73" t="s">
        <v>10</v>
      </c>
      <c r="J1442" s="70">
        <v>308490</v>
      </c>
      <c r="K1442" s="73" t="s">
        <v>3044</v>
      </c>
      <c r="L1442" s="73" t="s">
        <v>3041</v>
      </c>
      <c r="M1442" s="73" t="s">
        <v>358</v>
      </c>
      <c r="N1442" s="70">
        <v>6417</v>
      </c>
      <c r="O1442" s="505" t="s">
        <v>2318</v>
      </c>
      <c r="P1442" s="75" t="s">
        <v>3045</v>
      </c>
    </row>
    <row r="1443" spans="1:16" s="70" customFormat="1">
      <c r="A1443" s="70">
        <v>22001850</v>
      </c>
      <c r="B1443" s="73" t="s">
        <v>144</v>
      </c>
      <c r="C1443" s="73" t="s">
        <v>145</v>
      </c>
      <c r="D1443" s="86">
        <v>1414.56</v>
      </c>
      <c r="E1443" s="73" t="s">
        <v>1491</v>
      </c>
      <c r="F1443" s="74">
        <v>44875</v>
      </c>
      <c r="G1443" s="73" t="s">
        <v>328</v>
      </c>
      <c r="H1443" s="73" t="s">
        <v>329</v>
      </c>
      <c r="I1443" s="73" t="s">
        <v>10</v>
      </c>
      <c r="J1443" s="70">
        <v>108769</v>
      </c>
      <c r="K1443" s="73" t="s">
        <v>1906</v>
      </c>
      <c r="L1443" s="73" t="s">
        <v>592</v>
      </c>
      <c r="M1443" s="73" t="s">
        <v>456</v>
      </c>
      <c r="N1443" s="70">
        <v>6417</v>
      </c>
      <c r="O1443" s="73" t="s">
        <v>2978</v>
      </c>
      <c r="P1443" s="75" t="s">
        <v>3046</v>
      </c>
    </row>
    <row r="1444" spans="1:16" s="70" customFormat="1">
      <c r="A1444" s="70">
        <v>22001851</v>
      </c>
      <c r="B1444" s="73" t="s">
        <v>144</v>
      </c>
      <c r="C1444" s="73" t="s">
        <v>145</v>
      </c>
      <c r="D1444" s="86">
        <v>1650.32</v>
      </c>
      <c r="E1444" s="73" t="s">
        <v>1491</v>
      </c>
      <c r="F1444" s="74">
        <v>44875</v>
      </c>
      <c r="G1444" s="73" t="s">
        <v>328</v>
      </c>
      <c r="H1444" s="73" t="s">
        <v>329</v>
      </c>
      <c r="I1444" s="73" t="s">
        <v>10</v>
      </c>
      <c r="J1444" s="70">
        <v>108769</v>
      </c>
      <c r="K1444" s="73" t="s">
        <v>1906</v>
      </c>
      <c r="L1444" s="73" t="s">
        <v>592</v>
      </c>
      <c r="M1444" s="73" t="s">
        <v>456</v>
      </c>
      <c r="N1444" s="70">
        <v>6417</v>
      </c>
      <c r="O1444" s="73" t="s">
        <v>2978</v>
      </c>
      <c r="P1444" s="75" t="s">
        <v>3047</v>
      </c>
    </row>
    <row r="1445" spans="1:16" s="70" customFormat="1">
      <c r="A1445" s="70">
        <v>22001852</v>
      </c>
      <c r="B1445" s="73" t="s">
        <v>144</v>
      </c>
      <c r="C1445" s="73" t="s">
        <v>145</v>
      </c>
      <c r="D1445" s="86">
        <v>707.28</v>
      </c>
      <c r="E1445" s="73" t="s">
        <v>1491</v>
      </c>
      <c r="F1445" s="74">
        <v>44875</v>
      </c>
      <c r="G1445" s="73" t="s">
        <v>328</v>
      </c>
      <c r="H1445" s="73" t="s">
        <v>329</v>
      </c>
      <c r="I1445" s="73" t="s">
        <v>10</v>
      </c>
      <c r="J1445" s="70">
        <v>108769</v>
      </c>
      <c r="K1445" s="73" t="s">
        <v>1906</v>
      </c>
      <c r="L1445" s="73" t="s">
        <v>592</v>
      </c>
      <c r="M1445" s="73" t="s">
        <v>456</v>
      </c>
      <c r="N1445" s="70">
        <v>6417</v>
      </c>
      <c r="O1445" s="73" t="s">
        <v>2978</v>
      </c>
      <c r="P1445" s="75" t="s">
        <v>3048</v>
      </c>
    </row>
    <row r="1446" spans="1:16" s="70" customFormat="1">
      <c r="A1446" s="70">
        <v>22001854</v>
      </c>
      <c r="B1446" s="73" t="s">
        <v>144</v>
      </c>
      <c r="C1446" s="73" t="s">
        <v>145</v>
      </c>
      <c r="D1446" s="86">
        <v>2357.6</v>
      </c>
      <c r="E1446" s="73" t="s">
        <v>1491</v>
      </c>
      <c r="F1446" s="74">
        <v>44875</v>
      </c>
      <c r="G1446" s="73" t="s">
        <v>328</v>
      </c>
      <c r="H1446" s="73" t="s">
        <v>329</v>
      </c>
      <c r="I1446" s="73" t="s">
        <v>10</v>
      </c>
      <c r="J1446" s="70">
        <v>108769</v>
      </c>
      <c r="K1446" s="73" t="s">
        <v>2805</v>
      </c>
      <c r="L1446" s="73" t="s">
        <v>592</v>
      </c>
      <c r="M1446" s="73" t="s">
        <v>456</v>
      </c>
      <c r="N1446" s="70">
        <v>6417</v>
      </c>
      <c r="O1446" s="73" t="s">
        <v>2978</v>
      </c>
      <c r="P1446" s="75" t="s">
        <v>3049</v>
      </c>
    </row>
    <row r="1447" spans="1:16" s="70" customFormat="1">
      <c r="A1447" s="70">
        <v>22001855</v>
      </c>
      <c r="B1447" s="73" t="s">
        <v>144</v>
      </c>
      <c r="C1447" s="73" t="s">
        <v>145</v>
      </c>
      <c r="D1447" s="86">
        <v>595.76</v>
      </c>
      <c r="E1447" s="73" t="s">
        <v>1491</v>
      </c>
      <c r="F1447" s="74">
        <v>44875</v>
      </c>
      <c r="G1447" s="73" t="s">
        <v>328</v>
      </c>
      <c r="H1447" s="73" t="s">
        <v>329</v>
      </c>
      <c r="I1447" s="73" t="s">
        <v>10</v>
      </c>
      <c r="J1447" s="70">
        <v>1501423</v>
      </c>
      <c r="K1447" s="73" t="s">
        <v>3051</v>
      </c>
      <c r="L1447" s="73" t="s">
        <v>3050</v>
      </c>
      <c r="M1447" s="73" t="s">
        <v>355</v>
      </c>
      <c r="N1447" s="70">
        <v>6417</v>
      </c>
      <c r="O1447" s="505" t="s">
        <v>2982</v>
      </c>
      <c r="P1447" s="75" t="s">
        <v>3052</v>
      </c>
    </row>
    <row r="1448" spans="1:16" s="70" customFormat="1">
      <c r="A1448" s="70">
        <v>22001856</v>
      </c>
      <c r="B1448" s="73" t="s">
        <v>144</v>
      </c>
      <c r="C1448" s="73" t="s">
        <v>145</v>
      </c>
      <c r="D1448" s="86">
        <v>33113.870000000003</v>
      </c>
      <c r="E1448" s="73" t="s">
        <v>1491</v>
      </c>
      <c r="F1448" s="74">
        <v>44875</v>
      </c>
      <c r="G1448" s="73" t="s">
        <v>328</v>
      </c>
      <c r="H1448" s="73" t="s">
        <v>329</v>
      </c>
      <c r="I1448" s="73" t="s">
        <v>10</v>
      </c>
      <c r="J1448" s="70">
        <v>1501423</v>
      </c>
      <c r="K1448" s="73" t="s">
        <v>3053</v>
      </c>
      <c r="L1448" s="73" t="s">
        <v>3050</v>
      </c>
      <c r="M1448" s="73" t="s">
        <v>358</v>
      </c>
      <c r="N1448" s="70">
        <v>6417</v>
      </c>
      <c r="O1448" s="505" t="s">
        <v>2982</v>
      </c>
      <c r="P1448" s="75" t="s">
        <v>3054</v>
      </c>
    </row>
    <row r="1449" spans="1:16" s="70" customFormat="1">
      <c r="A1449" s="70">
        <v>22001857</v>
      </c>
      <c r="B1449" s="73" t="s">
        <v>144</v>
      </c>
      <c r="C1449" s="73" t="s">
        <v>145</v>
      </c>
      <c r="D1449" s="86">
        <v>95312.58</v>
      </c>
      <c r="E1449" s="73" t="s">
        <v>1491</v>
      </c>
      <c r="F1449" s="74">
        <v>44875</v>
      </c>
      <c r="G1449" s="73" t="s">
        <v>328</v>
      </c>
      <c r="H1449" s="73" t="s">
        <v>329</v>
      </c>
      <c r="I1449" s="73" t="s">
        <v>10</v>
      </c>
      <c r="J1449" s="70">
        <v>1003374</v>
      </c>
      <c r="K1449" s="73" t="s">
        <v>950</v>
      </c>
      <c r="L1449" s="73" t="s">
        <v>951</v>
      </c>
      <c r="M1449" s="73" t="s">
        <v>456</v>
      </c>
      <c r="N1449" s="70">
        <v>6417</v>
      </c>
      <c r="O1449" s="505" t="s">
        <v>3148</v>
      </c>
      <c r="P1449" s="75" t="s">
        <v>3055</v>
      </c>
    </row>
    <row r="1450" spans="1:16" s="70" customFormat="1">
      <c r="A1450" s="70">
        <v>22001858</v>
      </c>
      <c r="B1450" s="73" t="s">
        <v>144</v>
      </c>
      <c r="C1450" s="73" t="s">
        <v>145</v>
      </c>
      <c r="D1450" s="86">
        <v>71267.81</v>
      </c>
      <c r="E1450" s="73" t="s">
        <v>1491</v>
      </c>
      <c r="F1450" s="74">
        <v>44875</v>
      </c>
      <c r="G1450" s="73" t="s">
        <v>328</v>
      </c>
      <c r="H1450" s="73" t="s">
        <v>329</v>
      </c>
      <c r="I1450" s="73" t="s">
        <v>10</v>
      </c>
      <c r="J1450" s="70">
        <v>177012</v>
      </c>
      <c r="K1450" s="73" t="s">
        <v>3056</v>
      </c>
      <c r="L1450" s="73" t="s">
        <v>1285</v>
      </c>
      <c r="M1450" s="73" t="s">
        <v>355</v>
      </c>
      <c r="N1450" s="70">
        <v>6417</v>
      </c>
      <c r="O1450" s="505" t="s">
        <v>2318</v>
      </c>
      <c r="P1450" s="75" t="s">
        <v>3057</v>
      </c>
    </row>
    <row r="1451" spans="1:16" s="70" customFormat="1">
      <c r="A1451" s="70">
        <v>22001859</v>
      </c>
      <c r="B1451" s="73" t="s">
        <v>144</v>
      </c>
      <c r="C1451" s="73" t="s">
        <v>145</v>
      </c>
      <c r="D1451" s="86">
        <v>8732.19</v>
      </c>
      <c r="E1451" s="73" t="s">
        <v>1491</v>
      </c>
      <c r="F1451" s="74">
        <v>44875</v>
      </c>
      <c r="G1451" s="73" t="s">
        <v>328</v>
      </c>
      <c r="H1451" s="73" t="s">
        <v>329</v>
      </c>
      <c r="I1451" s="73" t="s">
        <v>10</v>
      </c>
      <c r="J1451" s="70">
        <v>177012</v>
      </c>
      <c r="K1451" s="73" t="s">
        <v>3058</v>
      </c>
      <c r="L1451" s="73" t="s">
        <v>1285</v>
      </c>
      <c r="M1451" s="73" t="s">
        <v>358</v>
      </c>
      <c r="N1451" s="70">
        <v>6417</v>
      </c>
      <c r="O1451" s="505" t="s">
        <v>2318</v>
      </c>
      <c r="P1451" s="75" t="s">
        <v>3059</v>
      </c>
    </row>
    <row r="1452" spans="1:16" s="70" customFormat="1">
      <c r="A1452" s="70">
        <v>22001860</v>
      </c>
      <c r="B1452" s="73" t="s">
        <v>144</v>
      </c>
      <c r="C1452" s="73" t="s">
        <v>145</v>
      </c>
      <c r="D1452" s="86">
        <v>92953.52</v>
      </c>
      <c r="E1452" s="73" t="s">
        <v>1491</v>
      </c>
      <c r="F1452" s="74">
        <v>44876</v>
      </c>
      <c r="G1452" s="73" t="s">
        <v>328</v>
      </c>
      <c r="H1452" s="73" t="s">
        <v>329</v>
      </c>
      <c r="I1452" s="73" t="s">
        <v>10</v>
      </c>
      <c r="J1452" s="70">
        <v>1461980</v>
      </c>
      <c r="K1452" s="73" t="s">
        <v>3061</v>
      </c>
      <c r="L1452" s="73" t="s">
        <v>3060</v>
      </c>
      <c r="M1452" s="73" t="s">
        <v>355</v>
      </c>
      <c r="N1452" s="70">
        <v>6417</v>
      </c>
      <c r="O1452" s="505" t="s">
        <v>2318</v>
      </c>
      <c r="P1452" s="75" t="s">
        <v>3062</v>
      </c>
    </row>
    <row r="1453" spans="1:16" s="70" customFormat="1">
      <c r="A1453" s="70">
        <v>22001861</v>
      </c>
      <c r="B1453" s="73" t="s">
        <v>144</v>
      </c>
      <c r="C1453" s="73" t="s">
        <v>145</v>
      </c>
      <c r="D1453" s="86">
        <v>107046.48</v>
      </c>
      <c r="E1453" s="73" t="s">
        <v>1491</v>
      </c>
      <c r="F1453" s="74">
        <v>44876</v>
      </c>
      <c r="G1453" s="73" t="s">
        <v>328</v>
      </c>
      <c r="H1453" s="73" t="s">
        <v>329</v>
      </c>
      <c r="I1453" s="73" t="s">
        <v>10</v>
      </c>
      <c r="J1453" s="70">
        <v>1461980</v>
      </c>
      <c r="K1453" s="73" t="s">
        <v>3063</v>
      </c>
      <c r="L1453" s="73" t="s">
        <v>3060</v>
      </c>
      <c r="M1453" s="73" t="s">
        <v>358</v>
      </c>
      <c r="N1453" s="70">
        <v>6417</v>
      </c>
      <c r="O1453" s="505" t="s">
        <v>2318</v>
      </c>
      <c r="P1453" s="75" t="s">
        <v>3064</v>
      </c>
    </row>
    <row r="1454" spans="1:16" s="70" customFormat="1">
      <c r="A1454" s="70">
        <v>22001862</v>
      </c>
      <c r="B1454" s="73" t="s">
        <v>144</v>
      </c>
      <c r="C1454" s="73" t="s">
        <v>145</v>
      </c>
      <c r="D1454" s="86">
        <v>147651.89000000001</v>
      </c>
      <c r="E1454" s="73" t="s">
        <v>1491</v>
      </c>
      <c r="F1454" s="74">
        <v>44876</v>
      </c>
      <c r="G1454" s="73" t="s">
        <v>328</v>
      </c>
      <c r="H1454" s="73" t="s">
        <v>329</v>
      </c>
      <c r="I1454" s="73" t="s">
        <v>10</v>
      </c>
      <c r="J1454" s="70">
        <v>135050</v>
      </c>
      <c r="K1454" s="73" t="s">
        <v>3066</v>
      </c>
      <c r="L1454" s="73" t="s">
        <v>3065</v>
      </c>
      <c r="M1454" s="73" t="s">
        <v>355</v>
      </c>
      <c r="N1454" s="70">
        <v>6417</v>
      </c>
      <c r="O1454" s="505" t="s">
        <v>2980</v>
      </c>
      <c r="P1454" s="75" t="s">
        <v>3067</v>
      </c>
    </row>
    <row r="1455" spans="1:16" s="70" customFormat="1">
      <c r="A1455" s="70">
        <v>22001863</v>
      </c>
      <c r="B1455" s="73" t="s">
        <v>144</v>
      </c>
      <c r="C1455" s="73" t="s">
        <v>145</v>
      </c>
      <c r="D1455" s="86">
        <v>52294.41</v>
      </c>
      <c r="E1455" s="73" t="s">
        <v>1491</v>
      </c>
      <c r="F1455" s="74">
        <v>44876</v>
      </c>
      <c r="G1455" s="73" t="s">
        <v>328</v>
      </c>
      <c r="H1455" s="73" t="s">
        <v>329</v>
      </c>
      <c r="I1455" s="73" t="s">
        <v>10</v>
      </c>
      <c r="J1455" s="70">
        <v>135050</v>
      </c>
      <c r="K1455" s="73" t="s">
        <v>3068</v>
      </c>
      <c r="L1455" s="73" t="s">
        <v>3065</v>
      </c>
      <c r="M1455" s="73" t="s">
        <v>358</v>
      </c>
      <c r="N1455" s="70">
        <v>6417</v>
      </c>
      <c r="O1455" s="505" t="s">
        <v>2980</v>
      </c>
      <c r="P1455" s="75" t="s">
        <v>3069</v>
      </c>
    </row>
    <row r="1456" spans="1:16" s="70" customFormat="1">
      <c r="A1456" s="70">
        <v>22001866</v>
      </c>
      <c r="B1456" s="73" t="s">
        <v>144</v>
      </c>
      <c r="C1456" s="73" t="s">
        <v>145</v>
      </c>
      <c r="D1456" s="86">
        <v>9154.69</v>
      </c>
      <c r="E1456" s="73" t="s">
        <v>1491</v>
      </c>
      <c r="F1456" s="74">
        <v>44879</v>
      </c>
      <c r="G1456" s="73" t="s">
        <v>328</v>
      </c>
      <c r="H1456" s="73" t="s">
        <v>329</v>
      </c>
      <c r="I1456" s="73" t="s">
        <v>10</v>
      </c>
      <c r="J1456" s="70">
        <v>301546</v>
      </c>
      <c r="K1456" s="73" t="s">
        <v>3071</v>
      </c>
      <c r="L1456" s="73" t="s">
        <v>3070</v>
      </c>
      <c r="M1456" s="73" t="s">
        <v>358</v>
      </c>
      <c r="N1456" s="70">
        <v>6417</v>
      </c>
      <c r="O1456" s="505" t="s">
        <v>2316</v>
      </c>
      <c r="P1456" s="75" t="s">
        <v>3072</v>
      </c>
    </row>
    <row r="1457" spans="1:16" s="70" customFormat="1">
      <c r="A1457" s="70">
        <v>22001867</v>
      </c>
      <c r="B1457" s="73" t="s">
        <v>144</v>
      </c>
      <c r="C1457" s="73" t="s">
        <v>145</v>
      </c>
      <c r="D1457" s="86">
        <v>189600</v>
      </c>
      <c r="E1457" s="73" t="s">
        <v>1491</v>
      </c>
      <c r="F1457" s="74">
        <v>44879</v>
      </c>
      <c r="G1457" s="73" t="s">
        <v>328</v>
      </c>
      <c r="H1457" s="73" t="s">
        <v>329</v>
      </c>
      <c r="I1457" s="73" t="s">
        <v>10</v>
      </c>
      <c r="J1457" s="70">
        <v>301546</v>
      </c>
      <c r="K1457" s="73" t="s">
        <v>3073</v>
      </c>
      <c r="L1457" s="73" t="s">
        <v>3070</v>
      </c>
      <c r="M1457" s="73" t="s">
        <v>355</v>
      </c>
      <c r="N1457" s="70">
        <v>6417</v>
      </c>
      <c r="O1457" s="505" t="s">
        <v>2316</v>
      </c>
      <c r="P1457" s="75" t="s">
        <v>3074</v>
      </c>
    </row>
    <row r="1458" spans="1:16" s="70" customFormat="1">
      <c r="A1458" s="70">
        <v>22001868</v>
      </c>
      <c r="B1458" s="73" t="s">
        <v>144</v>
      </c>
      <c r="C1458" s="73" t="s">
        <v>145</v>
      </c>
      <c r="D1458" s="86">
        <v>183555</v>
      </c>
      <c r="E1458" s="73" t="s">
        <v>1491</v>
      </c>
      <c r="F1458" s="74">
        <v>44879</v>
      </c>
      <c r="G1458" s="73" t="s">
        <v>328</v>
      </c>
      <c r="H1458" s="73" t="s">
        <v>329</v>
      </c>
      <c r="I1458" s="73" t="s">
        <v>10</v>
      </c>
      <c r="J1458" s="70">
        <v>282524</v>
      </c>
      <c r="K1458" s="73" t="s">
        <v>3076</v>
      </c>
      <c r="L1458" s="73" t="s">
        <v>3075</v>
      </c>
      <c r="M1458" s="73" t="s">
        <v>355</v>
      </c>
      <c r="N1458" s="70">
        <v>6417</v>
      </c>
      <c r="O1458" s="505" t="s">
        <v>2316</v>
      </c>
      <c r="P1458" s="75" t="s">
        <v>3077</v>
      </c>
    </row>
    <row r="1459" spans="1:16" s="70" customFormat="1">
      <c r="A1459" s="70">
        <v>22001869</v>
      </c>
      <c r="B1459" s="73" t="s">
        <v>144</v>
      </c>
      <c r="C1459" s="73" t="s">
        <v>145</v>
      </c>
      <c r="D1459" s="86">
        <v>4798</v>
      </c>
      <c r="E1459" s="73" t="s">
        <v>1491</v>
      </c>
      <c r="F1459" s="74">
        <v>44879</v>
      </c>
      <c r="G1459" s="73" t="s">
        <v>328</v>
      </c>
      <c r="H1459" s="73" t="s">
        <v>329</v>
      </c>
      <c r="I1459" s="73" t="s">
        <v>10</v>
      </c>
      <c r="J1459" s="70">
        <v>282524</v>
      </c>
      <c r="K1459" s="73" t="s">
        <v>3078</v>
      </c>
      <c r="L1459" s="73" t="s">
        <v>3075</v>
      </c>
      <c r="M1459" s="73" t="s">
        <v>358</v>
      </c>
      <c r="N1459" s="70">
        <v>6417</v>
      </c>
      <c r="O1459" s="505" t="s">
        <v>2316</v>
      </c>
      <c r="P1459" s="75" t="s">
        <v>3079</v>
      </c>
    </row>
    <row r="1460" spans="1:16" s="70" customFormat="1">
      <c r="A1460" s="70">
        <v>22001870</v>
      </c>
      <c r="B1460" s="73" t="s">
        <v>144</v>
      </c>
      <c r="C1460" s="73" t="s">
        <v>145</v>
      </c>
      <c r="D1460" s="86">
        <v>2280.06</v>
      </c>
      <c r="E1460" s="73" t="s">
        <v>1491</v>
      </c>
      <c r="F1460" s="74">
        <v>44886</v>
      </c>
      <c r="G1460" s="73" t="s">
        <v>328</v>
      </c>
      <c r="H1460" s="73" t="s">
        <v>329</v>
      </c>
      <c r="I1460" s="73" t="s">
        <v>10</v>
      </c>
      <c r="J1460" s="70">
        <v>108769</v>
      </c>
      <c r="K1460" s="73" t="s">
        <v>591</v>
      </c>
      <c r="L1460" s="73" t="s">
        <v>592</v>
      </c>
      <c r="M1460" s="73" t="s">
        <v>456</v>
      </c>
      <c r="N1460" s="70">
        <v>6417</v>
      </c>
      <c r="O1460" s="73" t="s">
        <v>2974</v>
      </c>
      <c r="P1460" s="75" t="s">
        <v>3080</v>
      </c>
    </row>
    <row r="1461" spans="1:16" s="70" customFormat="1">
      <c r="A1461" s="70">
        <v>22001871</v>
      </c>
      <c r="B1461" s="73" t="s">
        <v>144</v>
      </c>
      <c r="C1461" s="73" t="s">
        <v>145</v>
      </c>
      <c r="D1461" s="86">
        <v>3546.76</v>
      </c>
      <c r="E1461" s="73" t="s">
        <v>1491</v>
      </c>
      <c r="F1461" s="74">
        <v>44886</v>
      </c>
      <c r="G1461" s="73" t="s">
        <v>328</v>
      </c>
      <c r="H1461" s="73" t="s">
        <v>329</v>
      </c>
      <c r="I1461" s="73" t="s">
        <v>10</v>
      </c>
      <c r="J1461" s="70">
        <v>108769</v>
      </c>
      <c r="K1461" s="73" t="s">
        <v>591</v>
      </c>
      <c r="L1461" s="73" t="s">
        <v>592</v>
      </c>
      <c r="M1461" s="73" t="s">
        <v>456</v>
      </c>
      <c r="N1461" s="70">
        <v>6417</v>
      </c>
      <c r="O1461" s="73" t="s">
        <v>2974</v>
      </c>
      <c r="P1461" s="75" t="s">
        <v>3081</v>
      </c>
    </row>
    <row r="1462" spans="1:16" s="70" customFormat="1">
      <c r="A1462" s="70">
        <v>22001872</v>
      </c>
      <c r="B1462" s="73" t="s">
        <v>144</v>
      </c>
      <c r="C1462" s="73" t="s">
        <v>145</v>
      </c>
      <c r="D1462" s="86">
        <v>4053.44</v>
      </c>
      <c r="E1462" s="73" t="s">
        <v>1491</v>
      </c>
      <c r="F1462" s="74">
        <v>44886</v>
      </c>
      <c r="G1462" s="73" t="s">
        <v>328</v>
      </c>
      <c r="H1462" s="73" t="s">
        <v>329</v>
      </c>
      <c r="I1462" s="73" t="s">
        <v>10</v>
      </c>
      <c r="J1462" s="70">
        <v>108769</v>
      </c>
      <c r="K1462" s="73" t="s">
        <v>591</v>
      </c>
      <c r="L1462" s="73" t="s">
        <v>592</v>
      </c>
      <c r="M1462" s="73" t="s">
        <v>456</v>
      </c>
      <c r="N1462" s="70">
        <v>6417</v>
      </c>
      <c r="O1462" s="73" t="s">
        <v>2974</v>
      </c>
      <c r="P1462" s="75" t="s">
        <v>3082</v>
      </c>
    </row>
    <row r="1463" spans="1:16" s="70" customFormat="1">
      <c r="A1463" s="70">
        <v>22001873</v>
      </c>
      <c r="B1463" s="73" t="s">
        <v>144</v>
      </c>
      <c r="C1463" s="73" t="s">
        <v>145</v>
      </c>
      <c r="D1463" s="86">
        <v>3040.08</v>
      </c>
      <c r="E1463" s="73" t="s">
        <v>1491</v>
      </c>
      <c r="F1463" s="74">
        <v>44886</v>
      </c>
      <c r="G1463" s="73" t="s">
        <v>328</v>
      </c>
      <c r="H1463" s="73" t="s">
        <v>329</v>
      </c>
      <c r="I1463" s="73" t="s">
        <v>10</v>
      </c>
      <c r="J1463" s="70">
        <v>108769</v>
      </c>
      <c r="K1463" s="73" t="s">
        <v>1926</v>
      </c>
      <c r="L1463" s="73" t="s">
        <v>592</v>
      </c>
      <c r="M1463" s="73" t="s">
        <v>456</v>
      </c>
      <c r="N1463" s="70">
        <v>6417</v>
      </c>
      <c r="O1463" s="73" t="s">
        <v>2974</v>
      </c>
      <c r="P1463" s="75" t="s">
        <v>3083</v>
      </c>
    </row>
    <row r="1464" spans="1:16" s="70" customFormat="1">
      <c r="A1464" s="70">
        <v>22001874</v>
      </c>
      <c r="B1464" s="73" t="s">
        <v>144</v>
      </c>
      <c r="C1464" s="73" t="s">
        <v>145</v>
      </c>
      <c r="D1464" s="86">
        <v>4306.78</v>
      </c>
      <c r="E1464" s="73" t="s">
        <v>1491</v>
      </c>
      <c r="F1464" s="74">
        <v>44886</v>
      </c>
      <c r="G1464" s="73" t="s">
        <v>328</v>
      </c>
      <c r="H1464" s="73" t="s">
        <v>329</v>
      </c>
      <c r="I1464" s="73" t="s">
        <v>10</v>
      </c>
      <c r="J1464" s="70">
        <v>108769</v>
      </c>
      <c r="K1464" s="73" t="s">
        <v>1926</v>
      </c>
      <c r="L1464" s="73" t="s">
        <v>592</v>
      </c>
      <c r="M1464" s="73" t="s">
        <v>456</v>
      </c>
      <c r="N1464" s="70">
        <v>6417</v>
      </c>
      <c r="O1464" s="73" t="s">
        <v>2974</v>
      </c>
      <c r="P1464" s="75" t="s">
        <v>3084</v>
      </c>
    </row>
    <row r="1465" spans="1:16" s="70" customFormat="1">
      <c r="A1465" s="70">
        <v>22001875</v>
      </c>
      <c r="B1465" s="73" t="s">
        <v>144</v>
      </c>
      <c r="C1465" s="73" t="s">
        <v>145</v>
      </c>
      <c r="D1465" s="86">
        <v>4560.12</v>
      </c>
      <c r="E1465" s="73" t="s">
        <v>1491</v>
      </c>
      <c r="F1465" s="74">
        <v>44886</v>
      </c>
      <c r="G1465" s="73" t="s">
        <v>328</v>
      </c>
      <c r="H1465" s="73" t="s">
        <v>329</v>
      </c>
      <c r="I1465" s="73" t="s">
        <v>10</v>
      </c>
      <c r="J1465" s="70">
        <v>108769</v>
      </c>
      <c r="K1465" s="73" t="s">
        <v>1926</v>
      </c>
      <c r="L1465" s="73" t="s">
        <v>592</v>
      </c>
      <c r="M1465" s="73" t="s">
        <v>456</v>
      </c>
      <c r="N1465" s="70">
        <v>6417</v>
      </c>
      <c r="O1465" s="73" t="s">
        <v>2974</v>
      </c>
      <c r="P1465" s="75" t="s">
        <v>3085</v>
      </c>
    </row>
    <row r="1466" spans="1:16" s="70" customFormat="1">
      <c r="A1466" s="70">
        <v>22001837</v>
      </c>
      <c r="B1466" s="73" t="s">
        <v>144</v>
      </c>
      <c r="C1466" s="73" t="s">
        <v>145</v>
      </c>
      <c r="D1466" s="86">
        <v>943.04</v>
      </c>
      <c r="E1466" s="73" t="s">
        <v>1491</v>
      </c>
      <c r="F1466" s="74">
        <v>44887</v>
      </c>
      <c r="G1466" s="73" t="s">
        <v>328</v>
      </c>
      <c r="H1466" s="73" t="s">
        <v>329</v>
      </c>
      <c r="I1466" s="73" t="s">
        <v>10</v>
      </c>
      <c r="J1466" s="70">
        <v>108769</v>
      </c>
      <c r="K1466" s="73" t="s">
        <v>595</v>
      </c>
      <c r="L1466" s="73" t="s">
        <v>592</v>
      </c>
      <c r="M1466" s="73" t="s">
        <v>456</v>
      </c>
      <c r="N1466" s="70">
        <v>6417</v>
      </c>
      <c r="O1466" s="73" t="s">
        <v>2978</v>
      </c>
      <c r="P1466" s="75" t="s">
        <v>3086</v>
      </c>
    </row>
    <row r="1467" spans="1:16" s="70" customFormat="1">
      <c r="A1467" s="70">
        <v>22001838</v>
      </c>
      <c r="B1467" s="73" t="s">
        <v>144</v>
      </c>
      <c r="C1467" s="73" t="s">
        <v>145</v>
      </c>
      <c r="D1467" s="86">
        <v>707.28</v>
      </c>
      <c r="E1467" s="73" t="s">
        <v>1491</v>
      </c>
      <c r="F1467" s="74">
        <v>44887</v>
      </c>
      <c r="G1467" s="73" t="s">
        <v>328</v>
      </c>
      <c r="H1467" s="73" t="s">
        <v>329</v>
      </c>
      <c r="I1467" s="73" t="s">
        <v>10</v>
      </c>
      <c r="J1467" s="70">
        <v>108769</v>
      </c>
      <c r="K1467" s="73" t="s">
        <v>595</v>
      </c>
      <c r="L1467" s="73" t="s">
        <v>592</v>
      </c>
      <c r="M1467" s="73" t="s">
        <v>456</v>
      </c>
      <c r="N1467" s="70">
        <v>6417</v>
      </c>
      <c r="O1467" s="73" t="s">
        <v>2978</v>
      </c>
      <c r="P1467" s="75" t="s">
        <v>3087</v>
      </c>
    </row>
    <row r="1468" spans="1:16" s="70" customFormat="1">
      <c r="A1468" s="70">
        <v>22001879</v>
      </c>
      <c r="B1468" s="73" t="s">
        <v>144</v>
      </c>
      <c r="C1468" s="73" t="s">
        <v>145</v>
      </c>
      <c r="D1468" s="86">
        <v>120000</v>
      </c>
      <c r="E1468" s="73" t="s">
        <v>1491</v>
      </c>
      <c r="F1468" s="74">
        <v>44887</v>
      </c>
      <c r="G1468" s="73" t="s">
        <v>328</v>
      </c>
      <c r="H1468" s="73" t="s">
        <v>329</v>
      </c>
      <c r="I1468" s="73" t="s">
        <v>10</v>
      </c>
      <c r="J1468" s="70">
        <v>1440692</v>
      </c>
      <c r="K1468" s="73" t="s">
        <v>3088</v>
      </c>
      <c r="L1468" s="73" t="s">
        <v>2503</v>
      </c>
      <c r="M1468" s="73" t="s">
        <v>355</v>
      </c>
      <c r="N1468" s="70">
        <v>6417</v>
      </c>
      <c r="O1468" s="505" t="s">
        <v>2982</v>
      </c>
      <c r="P1468" s="75" t="s">
        <v>3089</v>
      </c>
    </row>
    <row r="1469" spans="1:16" s="70" customFormat="1">
      <c r="A1469" s="70">
        <v>22001893</v>
      </c>
      <c r="B1469" s="73" t="s">
        <v>144</v>
      </c>
      <c r="C1469" s="73" t="s">
        <v>145</v>
      </c>
      <c r="D1469" s="86">
        <v>82576.990000000005</v>
      </c>
      <c r="E1469" s="73" t="s">
        <v>1491</v>
      </c>
      <c r="F1469" s="74">
        <v>44888</v>
      </c>
      <c r="G1469" s="73" t="s">
        <v>328</v>
      </c>
      <c r="H1469" s="73" t="s">
        <v>329</v>
      </c>
      <c r="I1469" s="73" t="s">
        <v>10</v>
      </c>
      <c r="J1469" s="70">
        <v>475054</v>
      </c>
      <c r="K1469" s="73" t="s">
        <v>3091</v>
      </c>
      <c r="L1469" s="73" t="s">
        <v>3090</v>
      </c>
      <c r="M1469" s="73" t="s">
        <v>355</v>
      </c>
      <c r="N1469" s="70">
        <v>6417</v>
      </c>
      <c r="O1469" s="505" t="s">
        <v>2316</v>
      </c>
      <c r="P1469" s="75" t="s">
        <v>3092</v>
      </c>
    </row>
    <row r="1470" spans="1:16" s="70" customFormat="1">
      <c r="A1470" s="70">
        <v>22001894</v>
      </c>
      <c r="B1470" s="73" t="s">
        <v>144</v>
      </c>
      <c r="C1470" s="73" t="s">
        <v>145</v>
      </c>
      <c r="D1470" s="86">
        <v>115722.21</v>
      </c>
      <c r="E1470" s="73" t="s">
        <v>1491</v>
      </c>
      <c r="F1470" s="74">
        <v>44888</v>
      </c>
      <c r="G1470" s="73" t="s">
        <v>328</v>
      </c>
      <c r="H1470" s="73" t="s">
        <v>329</v>
      </c>
      <c r="I1470" s="73" t="s">
        <v>10</v>
      </c>
      <c r="J1470" s="70">
        <v>475054</v>
      </c>
      <c r="K1470" s="73" t="s">
        <v>3093</v>
      </c>
      <c r="L1470" s="73" t="s">
        <v>3090</v>
      </c>
      <c r="M1470" s="73" t="s">
        <v>358</v>
      </c>
      <c r="N1470" s="70">
        <v>6417</v>
      </c>
      <c r="O1470" s="505" t="s">
        <v>2316</v>
      </c>
      <c r="P1470" s="75" t="s">
        <v>3094</v>
      </c>
    </row>
    <row r="1471" spans="1:16" s="70" customFormat="1">
      <c r="A1471" s="70">
        <v>22001895</v>
      </c>
      <c r="B1471" s="73" t="s">
        <v>144</v>
      </c>
      <c r="C1471" s="73" t="s">
        <v>145</v>
      </c>
      <c r="D1471" s="86">
        <v>3233.62</v>
      </c>
      <c r="E1471" s="73" t="s">
        <v>1491</v>
      </c>
      <c r="F1471" s="74">
        <v>44888</v>
      </c>
      <c r="G1471" s="73" t="s">
        <v>328</v>
      </c>
      <c r="H1471" s="73" t="s">
        <v>329</v>
      </c>
      <c r="I1471" s="73" t="s">
        <v>10</v>
      </c>
      <c r="J1471" s="70">
        <v>108769</v>
      </c>
      <c r="K1471" s="73" t="s">
        <v>1926</v>
      </c>
      <c r="L1471" s="73" t="s">
        <v>592</v>
      </c>
      <c r="M1471" s="73" t="s">
        <v>456</v>
      </c>
      <c r="N1471" s="70">
        <v>6417</v>
      </c>
      <c r="O1471" s="73" t="s">
        <v>2974</v>
      </c>
      <c r="P1471" s="75" t="s">
        <v>3095</v>
      </c>
    </row>
    <row r="1472" spans="1:16" s="70" customFormat="1">
      <c r="A1472" s="70">
        <v>22001901</v>
      </c>
      <c r="B1472" s="73" t="s">
        <v>144</v>
      </c>
      <c r="C1472" s="73" t="s">
        <v>145</v>
      </c>
      <c r="D1472" s="86">
        <v>1013.36</v>
      </c>
      <c r="E1472" s="73" t="s">
        <v>1491</v>
      </c>
      <c r="F1472" s="74">
        <v>44888</v>
      </c>
      <c r="G1472" s="73" t="s">
        <v>328</v>
      </c>
      <c r="H1472" s="73" t="s">
        <v>329</v>
      </c>
      <c r="I1472" s="73" t="s">
        <v>10</v>
      </c>
      <c r="J1472" s="70">
        <v>108769</v>
      </c>
      <c r="K1472" s="73" t="s">
        <v>1926</v>
      </c>
      <c r="L1472" s="73" t="s">
        <v>592</v>
      </c>
      <c r="M1472" s="73" t="s">
        <v>456</v>
      </c>
      <c r="N1472" s="70">
        <v>6417</v>
      </c>
      <c r="O1472" s="73" t="s">
        <v>2974</v>
      </c>
      <c r="P1472" s="75" t="s">
        <v>3096</v>
      </c>
    </row>
    <row r="1473" spans="1:16" s="70" customFormat="1">
      <c r="A1473" s="70">
        <v>22001902</v>
      </c>
      <c r="B1473" s="73" t="s">
        <v>144</v>
      </c>
      <c r="C1473" s="73" t="s">
        <v>145</v>
      </c>
      <c r="D1473" s="86">
        <v>53175.56</v>
      </c>
      <c r="E1473" s="73" t="s">
        <v>1491</v>
      </c>
      <c r="F1473" s="74">
        <v>44888</v>
      </c>
      <c r="G1473" s="73" t="s">
        <v>328</v>
      </c>
      <c r="H1473" s="73" t="s">
        <v>329</v>
      </c>
      <c r="I1473" s="73" t="s">
        <v>10</v>
      </c>
      <c r="J1473" s="70">
        <v>106681</v>
      </c>
      <c r="K1473" s="73" t="s">
        <v>2072</v>
      </c>
      <c r="L1473" s="73" t="s">
        <v>2073</v>
      </c>
      <c r="M1473" s="73" t="s">
        <v>456</v>
      </c>
      <c r="N1473" s="70">
        <v>6417</v>
      </c>
      <c r="O1473" s="505" t="s">
        <v>3148</v>
      </c>
      <c r="P1473" s="75" t="s">
        <v>3097</v>
      </c>
    </row>
    <row r="1474" spans="1:16" s="70" customFormat="1">
      <c r="A1474" s="70">
        <v>22001903</v>
      </c>
      <c r="B1474" s="73" t="s">
        <v>144</v>
      </c>
      <c r="C1474" s="73" t="s">
        <v>145</v>
      </c>
      <c r="D1474" s="86">
        <v>40629.26</v>
      </c>
      <c r="E1474" s="73" t="s">
        <v>1491</v>
      </c>
      <c r="F1474" s="74">
        <v>44888</v>
      </c>
      <c r="G1474" s="73" t="s">
        <v>328</v>
      </c>
      <c r="H1474" s="73" t="s">
        <v>329</v>
      </c>
      <c r="I1474" s="73" t="s">
        <v>10</v>
      </c>
      <c r="J1474" s="70">
        <v>106681</v>
      </c>
      <c r="K1474" s="73" t="s">
        <v>2072</v>
      </c>
      <c r="L1474" s="73" t="s">
        <v>2073</v>
      </c>
      <c r="M1474" s="73" t="s">
        <v>456</v>
      </c>
      <c r="N1474" s="70">
        <v>6417</v>
      </c>
      <c r="O1474" s="505" t="s">
        <v>3148</v>
      </c>
      <c r="P1474" s="75" t="s">
        <v>3098</v>
      </c>
    </row>
    <row r="1475" spans="1:16" s="70" customFormat="1">
      <c r="A1475" s="70">
        <v>22001904</v>
      </c>
      <c r="B1475" s="73" t="s">
        <v>144</v>
      </c>
      <c r="C1475" s="73" t="s">
        <v>145</v>
      </c>
      <c r="D1475" s="86">
        <v>100331</v>
      </c>
      <c r="E1475" s="73" t="s">
        <v>1491</v>
      </c>
      <c r="F1475" s="74">
        <v>44888</v>
      </c>
      <c r="G1475" s="73" t="s">
        <v>328</v>
      </c>
      <c r="H1475" s="73" t="s">
        <v>329</v>
      </c>
      <c r="I1475" s="73" t="s">
        <v>10</v>
      </c>
      <c r="J1475" s="70">
        <v>135465</v>
      </c>
      <c r="K1475" s="73" t="s">
        <v>3100</v>
      </c>
      <c r="L1475" s="73" t="s">
        <v>3099</v>
      </c>
      <c r="M1475" s="73" t="s">
        <v>355</v>
      </c>
      <c r="N1475" s="70">
        <v>6417</v>
      </c>
      <c r="O1475" s="505" t="s">
        <v>2316</v>
      </c>
      <c r="P1475" s="75" t="s">
        <v>3101</v>
      </c>
    </row>
    <row r="1476" spans="1:16" s="70" customFormat="1">
      <c r="A1476" s="70">
        <v>22001906</v>
      </c>
      <c r="B1476" s="73" t="s">
        <v>144</v>
      </c>
      <c r="C1476" s="73" t="s">
        <v>145</v>
      </c>
      <c r="D1476" s="86">
        <v>20000</v>
      </c>
      <c r="E1476" s="73" t="s">
        <v>1491</v>
      </c>
      <c r="F1476" s="74">
        <v>44888</v>
      </c>
      <c r="G1476" s="73" t="s">
        <v>328</v>
      </c>
      <c r="H1476" s="73" t="s">
        <v>329</v>
      </c>
      <c r="I1476" s="73" t="s">
        <v>10</v>
      </c>
      <c r="J1476" s="70">
        <v>247432</v>
      </c>
      <c r="K1476" s="73" t="s">
        <v>3103</v>
      </c>
      <c r="L1476" s="73" t="s">
        <v>3102</v>
      </c>
      <c r="M1476" s="73" t="s">
        <v>430</v>
      </c>
      <c r="N1476" s="70">
        <v>6417</v>
      </c>
      <c r="O1476" s="505" t="s">
        <v>3149</v>
      </c>
      <c r="P1476" s="75" t="s">
        <v>3104</v>
      </c>
    </row>
    <row r="1477" spans="1:16" s="70" customFormat="1">
      <c r="A1477" s="70">
        <v>22001907</v>
      </c>
      <c r="B1477" s="73" t="s">
        <v>144</v>
      </c>
      <c r="C1477" s="73" t="s">
        <v>145</v>
      </c>
      <c r="D1477" s="86">
        <v>40000</v>
      </c>
      <c r="E1477" s="73" t="s">
        <v>1491</v>
      </c>
      <c r="F1477" s="74">
        <v>44888</v>
      </c>
      <c r="G1477" s="73" t="s">
        <v>328</v>
      </c>
      <c r="H1477" s="73" t="s">
        <v>329</v>
      </c>
      <c r="I1477" s="73" t="s">
        <v>10</v>
      </c>
      <c r="J1477" s="70">
        <v>249389</v>
      </c>
      <c r="K1477" s="73" t="s">
        <v>3106</v>
      </c>
      <c r="L1477" s="73" t="s">
        <v>3105</v>
      </c>
      <c r="M1477" s="73" t="s">
        <v>430</v>
      </c>
      <c r="N1477" s="70">
        <v>6417</v>
      </c>
      <c r="O1477" s="505" t="s">
        <v>3149</v>
      </c>
      <c r="P1477" s="75" t="s">
        <v>3104</v>
      </c>
    </row>
    <row r="1478" spans="1:16" s="70" customFormat="1">
      <c r="A1478" s="70">
        <v>22001908</v>
      </c>
      <c r="B1478" s="73" t="s">
        <v>144</v>
      </c>
      <c r="C1478" s="73" t="s">
        <v>145</v>
      </c>
      <c r="D1478" s="86">
        <v>20000</v>
      </c>
      <c r="E1478" s="73" t="s">
        <v>1491</v>
      </c>
      <c r="F1478" s="74">
        <v>44888</v>
      </c>
      <c r="G1478" s="73" t="s">
        <v>328</v>
      </c>
      <c r="H1478" s="73" t="s">
        <v>329</v>
      </c>
      <c r="I1478" s="73" t="s">
        <v>10</v>
      </c>
      <c r="J1478" s="70">
        <v>339426</v>
      </c>
      <c r="K1478" s="73" t="s">
        <v>3108</v>
      </c>
      <c r="L1478" s="73" t="s">
        <v>3107</v>
      </c>
      <c r="M1478" s="73" t="s">
        <v>430</v>
      </c>
      <c r="N1478" s="70">
        <v>6417</v>
      </c>
      <c r="O1478" s="505" t="s">
        <v>3149</v>
      </c>
      <c r="P1478" s="75" t="s">
        <v>3104</v>
      </c>
    </row>
    <row r="1479" spans="1:16" s="70" customFormat="1">
      <c r="A1479" s="70">
        <v>22001915</v>
      </c>
      <c r="B1479" s="73" t="s">
        <v>144</v>
      </c>
      <c r="C1479" s="73" t="s">
        <v>145</v>
      </c>
      <c r="D1479" s="86">
        <v>93890.18</v>
      </c>
      <c r="E1479" s="73" t="s">
        <v>1491</v>
      </c>
      <c r="F1479" s="74">
        <v>44888</v>
      </c>
      <c r="G1479" s="73" t="s">
        <v>328</v>
      </c>
      <c r="H1479" s="73" t="s">
        <v>329</v>
      </c>
      <c r="I1479" s="73" t="s">
        <v>10</v>
      </c>
      <c r="J1479" s="70">
        <v>1003374</v>
      </c>
      <c r="K1479" s="73" t="s">
        <v>3109</v>
      </c>
      <c r="L1479" s="73" t="s">
        <v>951</v>
      </c>
      <c r="M1479" s="73" t="s">
        <v>456</v>
      </c>
      <c r="N1479" s="70">
        <v>6417</v>
      </c>
      <c r="O1479" s="505" t="s">
        <v>3148</v>
      </c>
      <c r="P1479" s="75" t="s">
        <v>3110</v>
      </c>
    </row>
    <row r="1480" spans="1:16" s="70" customFormat="1">
      <c r="A1480" s="70">
        <v>22001890</v>
      </c>
      <c r="B1480" s="73" t="s">
        <v>144</v>
      </c>
      <c r="C1480" s="73" t="s">
        <v>145</v>
      </c>
      <c r="D1480" s="86">
        <v>186089.60000000001</v>
      </c>
      <c r="E1480" s="73" t="s">
        <v>1491</v>
      </c>
      <c r="F1480" s="74">
        <v>44889</v>
      </c>
      <c r="G1480" s="73" t="s">
        <v>328</v>
      </c>
      <c r="H1480" s="73" t="s">
        <v>329</v>
      </c>
      <c r="I1480" s="73" t="s">
        <v>10</v>
      </c>
      <c r="J1480" s="70">
        <v>658684</v>
      </c>
      <c r="K1480" s="73" t="s">
        <v>3112</v>
      </c>
      <c r="L1480" s="73" t="s">
        <v>3111</v>
      </c>
      <c r="M1480" s="73" t="s">
        <v>355</v>
      </c>
      <c r="N1480" s="70">
        <v>6417</v>
      </c>
      <c r="O1480" s="505" t="s">
        <v>2316</v>
      </c>
      <c r="P1480" s="75" t="s">
        <v>3113</v>
      </c>
    </row>
    <row r="1481" spans="1:16" s="70" customFormat="1">
      <c r="A1481" s="70">
        <v>22001891</v>
      </c>
      <c r="B1481" s="73" t="s">
        <v>144</v>
      </c>
      <c r="C1481" s="73" t="s">
        <v>145</v>
      </c>
      <c r="D1481" s="86">
        <v>13910.4</v>
      </c>
      <c r="E1481" s="73" t="s">
        <v>1491</v>
      </c>
      <c r="F1481" s="74">
        <v>44889</v>
      </c>
      <c r="G1481" s="73" t="s">
        <v>328</v>
      </c>
      <c r="H1481" s="73" t="s">
        <v>329</v>
      </c>
      <c r="I1481" s="73" t="s">
        <v>10</v>
      </c>
      <c r="J1481" s="70">
        <v>658684</v>
      </c>
      <c r="K1481" s="73" t="s">
        <v>3114</v>
      </c>
      <c r="L1481" s="73" t="s">
        <v>3111</v>
      </c>
      <c r="M1481" s="73" t="s">
        <v>358</v>
      </c>
      <c r="N1481" s="70">
        <v>6417</v>
      </c>
      <c r="O1481" s="505" t="s">
        <v>2316</v>
      </c>
      <c r="P1481" s="75" t="s">
        <v>3115</v>
      </c>
    </row>
    <row r="1482" spans="1:16" s="70" customFormat="1">
      <c r="A1482" s="70">
        <v>22001910</v>
      </c>
      <c r="B1482" s="73" t="s">
        <v>144</v>
      </c>
      <c r="C1482" s="73" t="s">
        <v>145</v>
      </c>
      <c r="D1482" s="86">
        <v>140000</v>
      </c>
      <c r="E1482" s="73" t="s">
        <v>1491</v>
      </c>
      <c r="F1482" s="74">
        <v>44889</v>
      </c>
      <c r="G1482" s="73" t="s">
        <v>328</v>
      </c>
      <c r="H1482" s="73" t="s">
        <v>329</v>
      </c>
      <c r="I1482" s="73" t="s">
        <v>10</v>
      </c>
      <c r="J1482" s="70">
        <v>1465103</v>
      </c>
      <c r="K1482" s="73" t="s">
        <v>3117</v>
      </c>
      <c r="L1482" s="73" t="s">
        <v>3116</v>
      </c>
      <c r="M1482" s="73" t="s">
        <v>355</v>
      </c>
      <c r="N1482" s="70">
        <v>6417</v>
      </c>
      <c r="O1482" s="505" t="s">
        <v>2318</v>
      </c>
      <c r="P1482" s="75" t="s">
        <v>3118</v>
      </c>
    </row>
    <row r="1483" spans="1:16" s="70" customFormat="1">
      <c r="A1483" s="70">
        <v>22001913</v>
      </c>
      <c r="B1483" s="73" t="s">
        <v>144</v>
      </c>
      <c r="C1483" s="73" t="s">
        <v>145</v>
      </c>
      <c r="D1483" s="86">
        <v>60000</v>
      </c>
      <c r="E1483" s="73" t="s">
        <v>1491</v>
      </c>
      <c r="F1483" s="74">
        <v>44889</v>
      </c>
      <c r="G1483" s="73" t="s">
        <v>328</v>
      </c>
      <c r="H1483" s="73" t="s">
        <v>329</v>
      </c>
      <c r="I1483" s="73" t="s">
        <v>10</v>
      </c>
      <c r="J1483" s="70">
        <v>1465103</v>
      </c>
      <c r="K1483" s="73" t="s">
        <v>3119</v>
      </c>
      <c r="L1483" s="73" t="s">
        <v>3116</v>
      </c>
      <c r="M1483" s="73" t="s">
        <v>358</v>
      </c>
      <c r="N1483" s="70">
        <v>6417</v>
      </c>
      <c r="O1483" s="505" t="s">
        <v>2318</v>
      </c>
      <c r="P1483" s="75" t="s">
        <v>3120</v>
      </c>
    </row>
    <row r="1484" spans="1:16" s="70" customFormat="1">
      <c r="A1484" s="70">
        <v>22001892</v>
      </c>
      <c r="B1484" s="73" t="s">
        <v>144</v>
      </c>
      <c r="C1484" s="73" t="s">
        <v>145</v>
      </c>
      <c r="D1484" s="86">
        <v>125361.60000000001</v>
      </c>
      <c r="E1484" s="73" t="s">
        <v>1491</v>
      </c>
      <c r="F1484" s="74">
        <v>44890</v>
      </c>
      <c r="G1484" s="73" t="s">
        <v>328</v>
      </c>
      <c r="H1484" s="73" t="s">
        <v>329</v>
      </c>
      <c r="I1484" s="73" t="s">
        <v>10</v>
      </c>
      <c r="J1484" s="70">
        <v>1498154</v>
      </c>
      <c r="K1484" s="73" t="s">
        <v>3122</v>
      </c>
      <c r="L1484" s="73" t="s">
        <v>3121</v>
      </c>
      <c r="M1484" s="73" t="s">
        <v>355</v>
      </c>
      <c r="N1484" s="70">
        <v>6417</v>
      </c>
      <c r="O1484" s="505" t="s">
        <v>2318</v>
      </c>
      <c r="P1484" s="75" t="s">
        <v>3123</v>
      </c>
    </row>
    <row r="1485" spans="1:16" s="70" customFormat="1">
      <c r="A1485" s="70">
        <v>22001914</v>
      </c>
      <c r="B1485" s="73" t="s">
        <v>144</v>
      </c>
      <c r="C1485" s="73" t="s">
        <v>145</v>
      </c>
      <c r="D1485" s="86">
        <v>1013.36</v>
      </c>
      <c r="E1485" s="73" t="s">
        <v>1491</v>
      </c>
      <c r="F1485" s="74">
        <v>44890</v>
      </c>
      <c r="G1485" s="73" t="s">
        <v>328</v>
      </c>
      <c r="H1485" s="73" t="s">
        <v>329</v>
      </c>
      <c r="I1485" s="73" t="s">
        <v>10</v>
      </c>
      <c r="J1485" s="70">
        <v>108769</v>
      </c>
      <c r="K1485" s="73" t="s">
        <v>1926</v>
      </c>
      <c r="L1485" s="73" t="s">
        <v>592</v>
      </c>
      <c r="M1485" s="73" t="s">
        <v>456</v>
      </c>
      <c r="N1485" s="70">
        <v>6417</v>
      </c>
      <c r="O1485" s="73" t="s">
        <v>2974</v>
      </c>
      <c r="P1485" s="75" t="s">
        <v>3124</v>
      </c>
    </row>
    <row r="1486" spans="1:16" s="70" customFormat="1">
      <c r="A1486" s="70">
        <v>22001916</v>
      </c>
      <c r="B1486" s="73" t="s">
        <v>144</v>
      </c>
      <c r="C1486" s="73" t="s">
        <v>145</v>
      </c>
      <c r="D1486" s="86">
        <v>9345</v>
      </c>
      <c r="E1486" s="73" t="s">
        <v>1491</v>
      </c>
      <c r="F1486" s="74">
        <v>44890</v>
      </c>
      <c r="G1486" s="73" t="s">
        <v>328</v>
      </c>
      <c r="H1486" s="73" t="s">
        <v>329</v>
      </c>
      <c r="I1486" s="73" t="s">
        <v>10</v>
      </c>
      <c r="J1486" s="70">
        <v>108885</v>
      </c>
      <c r="K1486" s="73" t="s">
        <v>3126</v>
      </c>
      <c r="L1486" s="73" t="s">
        <v>3125</v>
      </c>
      <c r="M1486" s="73" t="s">
        <v>330</v>
      </c>
      <c r="N1486" s="70">
        <v>6417</v>
      </c>
      <c r="O1486" s="73" t="s">
        <v>3150</v>
      </c>
      <c r="P1486" s="75" t="s">
        <v>3127</v>
      </c>
    </row>
    <row r="1487" spans="1:16" s="70" customFormat="1">
      <c r="A1487" s="70">
        <v>22001918</v>
      </c>
      <c r="B1487" s="73" t="s">
        <v>144</v>
      </c>
      <c r="C1487" s="73" t="s">
        <v>145</v>
      </c>
      <c r="D1487" s="86">
        <v>300</v>
      </c>
      <c r="E1487" s="73" t="s">
        <v>1491</v>
      </c>
      <c r="F1487" s="74">
        <v>44890</v>
      </c>
      <c r="G1487" s="73" t="s">
        <v>328</v>
      </c>
      <c r="H1487" s="73" t="s">
        <v>329</v>
      </c>
      <c r="I1487" s="73" t="s">
        <v>10</v>
      </c>
      <c r="J1487" s="70">
        <v>1343912</v>
      </c>
      <c r="K1487" s="73" t="s">
        <v>669</v>
      </c>
      <c r="L1487" s="73" t="s">
        <v>670</v>
      </c>
      <c r="M1487" s="73" t="s">
        <v>419</v>
      </c>
      <c r="N1487" s="70">
        <v>6417</v>
      </c>
      <c r="O1487" s="505" t="s">
        <v>2976</v>
      </c>
      <c r="P1487" s="75" t="s">
        <v>3128</v>
      </c>
    </row>
    <row r="1488" spans="1:16" s="70" customFormat="1">
      <c r="A1488" s="70">
        <v>22001920</v>
      </c>
      <c r="B1488" s="73" t="s">
        <v>144</v>
      </c>
      <c r="C1488" s="73" t="s">
        <v>145</v>
      </c>
      <c r="D1488" s="86">
        <v>300</v>
      </c>
      <c r="E1488" s="73" t="s">
        <v>1491</v>
      </c>
      <c r="F1488" s="74">
        <v>44890</v>
      </c>
      <c r="G1488" s="73" t="s">
        <v>328</v>
      </c>
      <c r="H1488" s="73" t="s">
        <v>329</v>
      </c>
      <c r="I1488" s="73" t="s">
        <v>10</v>
      </c>
      <c r="J1488" s="70">
        <v>1528105</v>
      </c>
      <c r="K1488" s="73" t="s">
        <v>2399</v>
      </c>
      <c r="L1488" s="73" t="s">
        <v>2400</v>
      </c>
      <c r="M1488" s="73" t="s">
        <v>419</v>
      </c>
      <c r="N1488" s="70">
        <v>6417</v>
      </c>
      <c r="O1488" s="505" t="s">
        <v>2975</v>
      </c>
      <c r="P1488" s="75" t="s">
        <v>3129</v>
      </c>
    </row>
    <row r="1489" spans="1:16" s="70" customFormat="1">
      <c r="A1489" s="70">
        <v>22001921</v>
      </c>
      <c r="B1489" s="73" t="s">
        <v>144</v>
      </c>
      <c r="C1489" s="73" t="s">
        <v>145</v>
      </c>
      <c r="D1489" s="86">
        <v>300</v>
      </c>
      <c r="E1489" s="73" t="s">
        <v>1491</v>
      </c>
      <c r="F1489" s="74">
        <v>44890</v>
      </c>
      <c r="G1489" s="73" t="s">
        <v>328</v>
      </c>
      <c r="H1489" s="73" t="s">
        <v>329</v>
      </c>
      <c r="I1489" s="73" t="s">
        <v>10</v>
      </c>
      <c r="J1489" s="70">
        <v>1528145</v>
      </c>
      <c r="K1489" s="73" t="s">
        <v>2402</v>
      </c>
      <c r="L1489" s="73" t="s">
        <v>2403</v>
      </c>
      <c r="M1489" s="73" t="s">
        <v>419</v>
      </c>
      <c r="N1489" s="70">
        <v>6417</v>
      </c>
      <c r="O1489" s="505" t="s">
        <v>2975</v>
      </c>
      <c r="P1489" s="75" t="s">
        <v>3130</v>
      </c>
    </row>
    <row r="1490" spans="1:16" s="70" customFormat="1">
      <c r="A1490" s="70">
        <v>22000092</v>
      </c>
      <c r="B1490" s="73" t="s">
        <v>144</v>
      </c>
      <c r="C1490" s="73" t="s">
        <v>145</v>
      </c>
      <c r="D1490" s="86">
        <v>42687.57</v>
      </c>
      <c r="E1490" s="73" t="s">
        <v>1491</v>
      </c>
      <c r="F1490" s="74">
        <v>44893</v>
      </c>
      <c r="G1490" s="73" t="s">
        <v>328</v>
      </c>
      <c r="H1490" s="73" t="s">
        <v>329</v>
      </c>
      <c r="I1490" s="73" t="s">
        <v>10</v>
      </c>
      <c r="J1490" s="70">
        <v>108096</v>
      </c>
      <c r="K1490" s="73" t="s">
        <v>193</v>
      </c>
      <c r="L1490" s="73" t="s">
        <v>148</v>
      </c>
      <c r="M1490" s="73" t="s">
        <v>330</v>
      </c>
      <c r="N1490" s="70">
        <v>6417</v>
      </c>
      <c r="O1490" s="505" t="s">
        <v>2416</v>
      </c>
      <c r="P1490" s="75" t="s">
        <v>3131</v>
      </c>
    </row>
    <row r="1491" spans="1:16" s="70" customFormat="1">
      <c r="A1491" s="70">
        <v>22000092</v>
      </c>
      <c r="B1491" s="73" t="s">
        <v>144</v>
      </c>
      <c r="C1491" s="73" t="s">
        <v>145</v>
      </c>
      <c r="D1491" s="86">
        <v>669.42</v>
      </c>
      <c r="E1491" s="73" t="s">
        <v>1491</v>
      </c>
      <c r="F1491" s="74">
        <v>44893</v>
      </c>
      <c r="G1491" s="73" t="s">
        <v>328</v>
      </c>
      <c r="H1491" s="73" t="s">
        <v>329</v>
      </c>
      <c r="I1491" s="73" t="s">
        <v>10</v>
      </c>
      <c r="J1491" s="70">
        <v>108096</v>
      </c>
      <c r="K1491" s="73" t="s">
        <v>193</v>
      </c>
      <c r="L1491" s="73" t="s">
        <v>149</v>
      </c>
      <c r="M1491" s="73" t="s">
        <v>330</v>
      </c>
      <c r="N1491" s="70">
        <v>6417</v>
      </c>
      <c r="O1491" s="505" t="s">
        <v>2416</v>
      </c>
      <c r="P1491" s="75" t="s">
        <v>3131</v>
      </c>
    </row>
    <row r="1492" spans="1:16" s="70" customFormat="1">
      <c r="A1492" s="70">
        <v>22000092</v>
      </c>
      <c r="B1492" s="73" t="s">
        <v>144</v>
      </c>
      <c r="C1492" s="73" t="s">
        <v>145</v>
      </c>
      <c r="D1492" s="86">
        <v>-669.42</v>
      </c>
      <c r="E1492" s="73" t="s">
        <v>1491</v>
      </c>
      <c r="F1492" s="74">
        <v>44893</v>
      </c>
      <c r="G1492" s="73" t="s">
        <v>328</v>
      </c>
      <c r="H1492" s="73" t="s">
        <v>329</v>
      </c>
      <c r="I1492" s="73" t="s">
        <v>10</v>
      </c>
      <c r="J1492" s="70">
        <v>108096</v>
      </c>
      <c r="K1492" s="73" t="s">
        <v>193</v>
      </c>
      <c r="L1492" s="73" t="s">
        <v>148</v>
      </c>
      <c r="M1492" s="73" t="s">
        <v>330</v>
      </c>
      <c r="N1492" s="70">
        <v>6417</v>
      </c>
      <c r="O1492" s="505" t="s">
        <v>2416</v>
      </c>
      <c r="P1492" s="75" t="s">
        <v>3131</v>
      </c>
    </row>
    <row r="1493" spans="1:16" s="70" customFormat="1">
      <c r="A1493" s="70">
        <v>22000092</v>
      </c>
      <c r="B1493" s="73" t="s">
        <v>144</v>
      </c>
      <c r="C1493" s="73" t="s">
        <v>145</v>
      </c>
      <c r="D1493" s="86">
        <v>512.25</v>
      </c>
      <c r="E1493" s="73" t="s">
        <v>1491</v>
      </c>
      <c r="F1493" s="74">
        <v>44893</v>
      </c>
      <c r="G1493" s="73" t="s">
        <v>328</v>
      </c>
      <c r="H1493" s="73" t="s">
        <v>329</v>
      </c>
      <c r="I1493" s="73" t="s">
        <v>10</v>
      </c>
      <c r="J1493" s="70">
        <v>108096</v>
      </c>
      <c r="K1493" s="73" t="s">
        <v>193</v>
      </c>
      <c r="L1493" s="73" t="s">
        <v>150</v>
      </c>
      <c r="M1493" s="73" t="s">
        <v>330</v>
      </c>
      <c r="N1493" s="70">
        <v>6417</v>
      </c>
      <c r="O1493" s="505" t="s">
        <v>2416</v>
      </c>
      <c r="P1493" s="75" t="s">
        <v>3131</v>
      </c>
    </row>
    <row r="1494" spans="1:16" s="70" customFormat="1">
      <c r="A1494" s="70">
        <v>22000092</v>
      </c>
      <c r="B1494" s="73" t="s">
        <v>144</v>
      </c>
      <c r="C1494" s="73" t="s">
        <v>145</v>
      </c>
      <c r="D1494" s="86">
        <v>-512.25</v>
      </c>
      <c r="E1494" s="73" t="s">
        <v>1491</v>
      </c>
      <c r="F1494" s="74">
        <v>44893</v>
      </c>
      <c r="G1494" s="73" t="s">
        <v>328</v>
      </c>
      <c r="H1494" s="73" t="s">
        <v>329</v>
      </c>
      <c r="I1494" s="73" t="s">
        <v>10</v>
      </c>
      <c r="J1494" s="70">
        <v>108096</v>
      </c>
      <c r="K1494" s="73" t="s">
        <v>193</v>
      </c>
      <c r="L1494" s="73" t="s">
        <v>148</v>
      </c>
      <c r="M1494" s="73" t="s">
        <v>330</v>
      </c>
      <c r="N1494" s="70">
        <v>6417</v>
      </c>
      <c r="O1494" s="505" t="s">
        <v>2416</v>
      </c>
      <c r="P1494" s="75" t="s">
        <v>3131</v>
      </c>
    </row>
    <row r="1495" spans="1:16" s="70" customFormat="1">
      <c r="A1495" s="70">
        <v>22001924</v>
      </c>
      <c r="B1495" s="73" t="s">
        <v>144</v>
      </c>
      <c r="C1495" s="73" t="s">
        <v>145</v>
      </c>
      <c r="D1495" s="86">
        <v>300</v>
      </c>
      <c r="E1495" s="73" t="s">
        <v>1491</v>
      </c>
      <c r="F1495" s="74">
        <v>44893</v>
      </c>
      <c r="G1495" s="73" t="s">
        <v>328</v>
      </c>
      <c r="H1495" s="73" t="s">
        <v>329</v>
      </c>
      <c r="I1495" s="73" t="s">
        <v>10</v>
      </c>
      <c r="J1495" s="70">
        <v>1422999</v>
      </c>
      <c r="K1495" s="73" t="s">
        <v>686</v>
      </c>
      <c r="L1495" s="73" t="s">
        <v>687</v>
      </c>
      <c r="M1495" s="73" t="s">
        <v>419</v>
      </c>
      <c r="N1495" s="70">
        <v>6417</v>
      </c>
      <c r="O1495" s="505" t="s">
        <v>2976</v>
      </c>
      <c r="P1495" s="75" t="s">
        <v>3132</v>
      </c>
    </row>
    <row r="1496" spans="1:16" s="70" customFormat="1">
      <c r="A1496" s="70">
        <v>22001925</v>
      </c>
      <c r="B1496" s="73" t="s">
        <v>144</v>
      </c>
      <c r="C1496" s="73" t="s">
        <v>145</v>
      </c>
      <c r="D1496" s="86">
        <v>300</v>
      </c>
      <c r="E1496" s="73" t="s">
        <v>1491</v>
      </c>
      <c r="F1496" s="74">
        <v>44893</v>
      </c>
      <c r="G1496" s="73" t="s">
        <v>328</v>
      </c>
      <c r="H1496" s="73" t="s">
        <v>329</v>
      </c>
      <c r="I1496" s="73" t="s">
        <v>10</v>
      </c>
      <c r="J1496" s="70">
        <v>1524528</v>
      </c>
      <c r="K1496" s="73" t="s">
        <v>2392</v>
      </c>
      <c r="L1496" s="73" t="s">
        <v>2390</v>
      </c>
      <c r="M1496" s="73" t="s">
        <v>419</v>
      </c>
      <c r="N1496" s="70">
        <v>6417</v>
      </c>
      <c r="O1496" s="505" t="s">
        <v>2976</v>
      </c>
      <c r="P1496" s="75" t="s">
        <v>3133</v>
      </c>
    </row>
    <row r="1497" spans="1:16" s="70" customFormat="1">
      <c r="A1497" s="70">
        <v>22001926</v>
      </c>
      <c r="B1497" s="73" t="s">
        <v>144</v>
      </c>
      <c r="C1497" s="73" t="s">
        <v>145</v>
      </c>
      <c r="D1497" s="86">
        <v>300</v>
      </c>
      <c r="E1497" s="73" t="s">
        <v>1491</v>
      </c>
      <c r="F1497" s="74">
        <v>44893</v>
      </c>
      <c r="G1497" s="73" t="s">
        <v>328</v>
      </c>
      <c r="H1497" s="73" t="s">
        <v>329</v>
      </c>
      <c r="I1497" s="73" t="s">
        <v>10</v>
      </c>
      <c r="J1497" s="70">
        <v>1433645</v>
      </c>
      <c r="K1497" s="73" t="s">
        <v>2386</v>
      </c>
      <c r="L1497" s="73" t="s">
        <v>692</v>
      </c>
      <c r="M1497" s="73" t="s">
        <v>419</v>
      </c>
      <c r="N1497" s="70">
        <v>6417</v>
      </c>
      <c r="O1497" s="505" t="s">
        <v>2976</v>
      </c>
      <c r="P1497" s="75" t="s">
        <v>3134</v>
      </c>
    </row>
    <row r="1498" spans="1:16" s="70" customFormat="1">
      <c r="A1498" s="70">
        <v>22001927</v>
      </c>
      <c r="B1498" s="73" t="s">
        <v>144</v>
      </c>
      <c r="C1498" s="73" t="s">
        <v>145</v>
      </c>
      <c r="D1498" s="86">
        <v>1103.96</v>
      </c>
      <c r="E1498" s="73" t="s">
        <v>1491</v>
      </c>
      <c r="F1498" s="74">
        <v>44893</v>
      </c>
      <c r="G1498" s="73" t="s">
        <v>328</v>
      </c>
      <c r="H1498" s="73" t="s">
        <v>329</v>
      </c>
      <c r="I1498" s="73" t="s">
        <v>10</v>
      </c>
      <c r="J1498" s="70">
        <v>117742</v>
      </c>
      <c r="K1498" s="73" t="s">
        <v>3135</v>
      </c>
      <c r="L1498" s="73" t="s">
        <v>422</v>
      </c>
      <c r="M1498" s="73" t="s">
        <v>1493</v>
      </c>
      <c r="N1498" s="70">
        <v>6417</v>
      </c>
      <c r="O1498" s="505" t="s">
        <v>2416</v>
      </c>
      <c r="P1498" s="75" t="s">
        <v>3136</v>
      </c>
    </row>
    <row r="1499" spans="1:16" s="70" customFormat="1">
      <c r="A1499" s="70">
        <v>22001905</v>
      </c>
      <c r="B1499" s="73" t="s">
        <v>144</v>
      </c>
      <c r="C1499" s="73" t="s">
        <v>145</v>
      </c>
      <c r="D1499" s="86">
        <v>99669</v>
      </c>
      <c r="E1499" s="73" t="s">
        <v>1491</v>
      </c>
      <c r="F1499" s="74">
        <v>44894</v>
      </c>
      <c r="G1499" s="73" t="s">
        <v>328</v>
      </c>
      <c r="H1499" s="73" t="s">
        <v>329</v>
      </c>
      <c r="I1499" s="73" t="s">
        <v>10</v>
      </c>
      <c r="J1499" s="70">
        <v>135465</v>
      </c>
      <c r="K1499" s="73" t="s">
        <v>3137</v>
      </c>
      <c r="L1499" s="73" t="s">
        <v>3099</v>
      </c>
      <c r="M1499" s="73" t="s">
        <v>358</v>
      </c>
      <c r="N1499" s="70">
        <v>6417</v>
      </c>
      <c r="O1499" s="505" t="s">
        <v>2316</v>
      </c>
      <c r="P1499" s="75" t="s">
        <v>3138</v>
      </c>
    </row>
    <row r="1500" spans="1:16" s="70" customFormat="1">
      <c r="A1500" s="70">
        <v>22001928</v>
      </c>
      <c r="B1500" s="73" t="s">
        <v>144</v>
      </c>
      <c r="C1500" s="73" t="s">
        <v>145</v>
      </c>
      <c r="D1500" s="86">
        <v>600</v>
      </c>
      <c r="E1500" s="73" t="s">
        <v>1491</v>
      </c>
      <c r="F1500" s="74">
        <v>44894</v>
      </c>
      <c r="G1500" s="73" t="s">
        <v>328</v>
      </c>
      <c r="H1500" s="73" t="s">
        <v>329</v>
      </c>
      <c r="I1500" s="73" t="s">
        <v>10</v>
      </c>
      <c r="J1500" s="70">
        <v>1521479</v>
      </c>
      <c r="K1500" s="73" t="s">
        <v>2380</v>
      </c>
      <c r="L1500" s="73" t="s">
        <v>2381</v>
      </c>
      <c r="M1500" s="73" t="s">
        <v>419</v>
      </c>
      <c r="N1500" s="70">
        <v>6417</v>
      </c>
      <c r="O1500" s="505" t="s">
        <v>2975</v>
      </c>
      <c r="P1500" s="75" t="s">
        <v>3139</v>
      </c>
    </row>
    <row r="1501" spans="1:16" s="70" customFormat="1">
      <c r="A1501" s="70">
        <v>22001930</v>
      </c>
      <c r="B1501" s="73" t="s">
        <v>144</v>
      </c>
      <c r="C1501" s="73" t="s">
        <v>145</v>
      </c>
      <c r="D1501" s="86">
        <v>300</v>
      </c>
      <c r="E1501" s="73" t="s">
        <v>1491</v>
      </c>
      <c r="F1501" s="74">
        <v>44894</v>
      </c>
      <c r="G1501" s="73" t="s">
        <v>328</v>
      </c>
      <c r="H1501" s="73" t="s">
        <v>329</v>
      </c>
      <c r="I1501" s="73" t="s">
        <v>10</v>
      </c>
      <c r="J1501" s="70">
        <v>1528178</v>
      </c>
      <c r="K1501" s="73" t="s">
        <v>2420</v>
      </c>
      <c r="L1501" s="73" t="s">
        <v>2421</v>
      </c>
      <c r="M1501" s="73" t="s">
        <v>419</v>
      </c>
      <c r="N1501" s="70">
        <v>6417</v>
      </c>
      <c r="O1501" s="505" t="s">
        <v>2975</v>
      </c>
      <c r="P1501" s="75" t="s">
        <v>3140</v>
      </c>
    </row>
    <row r="1502" spans="1:16" s="70" customFormat="1">
      <c r="A1502" s="70">
        <v>22001931</v>
      </c>
      <c r="B1502" s="73" t="s">
        <v>144</v>
      </c>
      <c r="C1502" s="73" t="s">
        <v>145</v>
      </c>
      <c r="D1502" s="86">
        <v>600</v>
      </c>
      <c r="E1502" s="73" t="s">
        <v>1491</v>
      </c>
      <c r="F1502" s="74">
        <v>44894</v>
      </c>
      <c r="G1502" s="73" t="s">
        <v>328</v>
      </c>
      <c r="H1502" s="73" t="s">
        <v>329</v>
      </c>
      <c r="I1502" s="73" t="s">
        <v>10</v>
      </c>
      <c r="J1502" s="70">
        <v>1343943</v>
      </c>
      <c r="K1502" s="73" t="s">
        <v>657</v>
      </c>
      <c r="L1502" s="73" t="s">
        <v>658</v>
      </c>
      <c r="M1502" s="73" t="s">
        <v>419</v>
      </c>
      <c r="N1502" s="70">
        <v>6417</v>
      </c>
      <c r="O1502" s="505" t="s">
        <v>2976</v>
      </c>
      <c r="P1502" s="75" t="s">
        <v>3141</v>
      </c>
    </row>
    <row r="1503" spans="1:16" s="70" customFormat="1">
      <c r="A1503" s="70">
        <v>22001932</v>
      </c>
      <c r="B1503" s="73" t="s">
        <v>144</v>
      </c>
      <c r="C1503" s="73" t="s">
        <v>145</v>
      </c>
      <c r="D1503" s="86">
        <v>300</v>
      </c>
      <c r="E1503" s="73" t="s">
        <v>1491</v>
      </c>
      <c r="F1503" s="74">
        <v>44894</v>
      </c>
      <c r="G1503" s="73" t="s">
        <v>328</v>
      </c>
      <c r="H1503" s="73" t="s">
        <v>329</v>
      </c>
      <c r="I1503" s="73" t="s">
        <v>10</v>
      </c>
      <c r="J1503" s="70">
        <v>1436532</v>
      </c>
      <c r="K1503" s="73" t="s">
        <v>2337</v>
      </c>
      <c r="L1503" s="73" t="s">
        <v>692</v>
      </c>
      <c r="M1503" s="73" t="s">
        <v>419</v>
      </c>
      <c r="N1503" s="70">
        <v>6417</v>
      </c>
      <c r="O1503" s="505" t="s">
        <v>2975</v>
      </c>
      <c r="P1503" s="75" t="s">
        <v>3142</v>
      </c>
    </row>
    <row r="1504" spans="1:16" s="70" customFormat="1">
      <c r="A1504" s="70">
        <v>22001933</v>
      </c>
      <c r="B1504" s="73" t="s">
        <v>144</v>
      </c>
      <c r="C1504" s="73" t="s">
        <v>145</v>
      </c>
      <c r="D1504" s="86">
        <v>300</v>
      </c>
      <c r="E1504" s="73" t="s">
        <v>1491</v>
      </c>
      <c r="F1504" s="74">
        <v>44894</v>
      </c>
      <c r="G1504" s="73" t="s">
        <v>328</v>
      </c>
      <c r="H1504" s="73" t="s">
        <v>329</v>
      </c>
      <c r="I1504" s="73" t="s">
        <v>10</v>
      </c>
      <c r="J1504" s="70">
        <v>1502927</v>
      </c>
      <c r="K1504" s="73" t="s">
        <v>1947</v>
      </c>
      <c r="L1504" s="73" t="s">
        <v>1948</v>
      </c>
      <c r="M1504" s="73" t="s">
        <v>419</v>
      </c>
      <c r="N1504" s="70">
        <v>6417</v>
      </c>
      <c r="O1504" s="505" t="s">
        <v>2976</v>
      </c>
      <c r="P1504" s="75" t="s">
        <v>3143</v>
      </c>
    </row>
    <row r="1505" spans="1:16" s="70" customFormat="1">
      <c r="A1505" s="70">
        <v>22001935</v>
      </c>
      <c r="B1505" s="73" t="s">
        <v>144</v>
      </c>
      <c r="C1505" s="73" t="s">
        <v>145</v>
      </c>
      <c r="D1505" s="86">
        <v>1800</v>
      </c>
      <c r="E1505" s="73" t="s">
        <v>1491</v>
      </c>
      <c r="F1505" s="74">
        <v>44895</v>
      </c>
      <c r="G1505" s="73" t="s">
        <v>328</v>
      </c>
      <c r="H1505" s="73" t="s">
        <v>329</v>
      </c>
      <c r="I1505" s="73" t="s">
        <v>10</v>
      </c>
      <c r="J1505" s="70">
        <v>1424993</v>
      </c>
      <c r="K1505" s="73" t="s">
        <v>1340</v>
      </c>
      <c r="L1505" s="73" t="s">
        <v>1341</v>
      </c>
      <c r="M1505" s="73" t="s">
        <v>419</v>
      </c>
      <c r="N1505" s="70">
        <v>6417</v>
      </c>
      <c r="O1505" s="505" t="s">
        <v>2976</v>
      </c>
      <c r="P1505" s="75" t="s">
        <v>3144</v>
      </c>
    </row>
    <row r="1506" spans="1:16" s="70" customFormat="1">
      <c r="A1506" s="70">
        <v>22001936</v>
      </c>
      <c r="B1506" s="73" t="s">
        <v>144</v>
      </c>
      <c r="C1506" s="73" t="s">
        <v>145</v>
      </c>
      <c r="D1506" s="86">
        <v>200000</v>
      </c>
      <c r="E1506" s="73" t="s">
        <v>1491</v>
      </c>
      <c r="F1506" s="74">
        <v>44895</v>
      </c>
      <c r="G1506" s="73" t="s">
        <v>328</v>
      </c>
      <c r="H1506" s="73" t="s">
        <v>329</v>
      </c>
      <c r="I1506" s="73" t="s">
        <v>10</v>
      </c>
      <c r="J1506" s="70">
        <v>1406525</v>
      </c>
      <c r="K1506" s="73" t="s">
        <v>3146</v>
      </c>
      <c r="L1506" s="73" t="s">
        <v>3145</v>
      </c>
      <c r="M1506" s="73" t="s">
        <v>355</v>
      </c>
      <c r="N1506" s="70">
        <v>6417</v>
      </c>
      <c r="O1506" s="505" t="s">
        <v>2316</v>
      </c>
      <c r="P1506" s="75" t="s">
        <v>3147</v>
      </c>
    </row>
    <row r="1507" spans="1:16" s="70" customFormat="1">
      <c r="B1507" s="73"/>
      <c r="C1507" s="73"/>
      <c r="D1507" s="111">
        <f>SUBTOTAL(9,D1410:D1506)</f>
        <v>3592215.43</v>
      </c>
      <c r="E1507" s="73"/>
      <c r="F1507" s="74"/>
      <c r="G1507" s="73"/>
      <c r="H1507" s="73"/>
      <c r="I1507" s="73"/>
      <c r="K1507" s="73"/>
      <c r="L1507" s="73"/>
      <c r="M1507" s="73"/>
      <c r="P1507" s="75"/>
    </row>
    <row r="1508" spans="1:16" s="70" customFormat="1">
      <c r="B1508" s="73"/>
      <c r="C1508" s="73"/>
      <c r="D1508" s="86"/>
      <c r="E1508" s="73"/>
      <c r="F1508" s="74"/>
      <c r="G1508" s="73"/>
      <c r="H1508" s="73"/>
      <c r="I1508" s="73"/>
      <c r="K1508" s="73"/>
      <c r="L1508" s="73"/>
      <c r="M1508" s="73"/>
      <c r="P1508" s="75"/>
    </row>
    <row r="1509" spans="1:16" s="70" customFormat="1">
      <c r="B1509" s="73"/>
      <c r="C1509" s="73"/>
      <c r="D1509" s="86"/>
      <c r="E1509" s="73"/>
      <c r="F1509" s="74"/>
      <c r="G1509" s="73"/>
      <c r="H1509" s="73"/>
      <c r="I1509" s="73"/>
      <c r="K1509" s="73"/>
      <c r="L1509" s="73"/>
      <c r="M1509" s="73"/>
      <c r="P1509" s="75"/>
    </row>
    <row r="1510" spans="1:16" s="70" customFormat="1">
      <c r="B1510" s="73"/>
      <c r="C1510" s="73"/>
      <c r="D1510" s="86"/>
      <c r="E1510" s="73"/>
      <c r="F1510" s="74"/>
      <c r="G1510" s="73"/>
      <c r="H1510" s="73"/>
      <c r="I1510" s="73"/>
      <c r="K1510" s="73"/>
      <c r="L1510" s="73"/>
      <c r="M1510" s="73"/>
      <c r="P1510" s="75"/>
    </row>
    <row r="1511" spans="1:16" s="70" customFormat="1">
      <c r="B1511" s="73"/>
      <c r="C1511" s="73"/>
      <c r="D1511" s="86"/>
      <c r="E1511" s="73"/>
      <c r="F1511" s="74"/>
      <c r="G1511" s="73"/>
      <c r="H1511" s="73"/>
      <c r="I1511" s="73"/>
      <c r="K1511" s="73"/>
      <c r="L1511" s="73"/>
      <c r="M1511" s="73"/>
      <c r="P1511" s="75"/>
    </row>
    <row r="1512" spans="1:16" s="70" customFormat="1">
      <c r="B1512" s="73"/>
      <c r="C1512" s="73"/>
      <c r="D1512" s="86"/>
      <c r="E1512" s="73"/>
      <c r="F1512" s="74"/>
      <c r="G1512" s="73"/>
      <c r="H1512" s="73"/>
      <c r="I1512" s="73"/>
      <c r="K1512" s="73"/>
      <c r="L1512" s="73"/>
      <c r="M1512" s="73"/>
      <c r="P1512" s="75"/>
    </row>
    <row r="1513" spans="1:16" s="70" customFormat="1">
      <c r="B1513" s="73"/>
      <c r="C1513" s="73"/>
      <c r="D1513" s="86"/>
      <c r="E1513" s="73"/>
      <c r="F1513" s="74"/>
      <c r="G1513" s="73"/>
      <c r="H1513" s="73"/>
      <c r="I1513" s="73"/>
      <c r="K1513" s="73"/>
      <c r="L1513" s="73"/>
      <c r="M1513" s="73"/>
      <c r="P1513" s="75"/>
    </row>
    <row r="1514" spans="1:16" s="70" customFormat="1">
      <c r="B1514" s="73"/>
      <c r="C1514" s="73"/>
      <c r="D1514" s="86"/>
      <c r="E1514" s="73"/>
      <c r="F1514" s="74"/>
      <c r="G1514" s="73"/>
      <c r="H1514" s="73"/>
      <c r="I1514" s="73"/>
      <c r="K1514" s="73"/>
      <c r="L1514" s="73"/>
      <c r="M1514" s="73"/>
      <c r="P1514" s="75"/>
    </row>
    <row r="1515" spans="1:16" s="70" customFormat="1">
      <c r="B1515" s="73"/>
      <c r="C1515" s="73"/>
      <c r="D1515" s="86"/>
      <c r="E1515" s="73"/>
      <c r="F1515" s="74"/>
      <c r="G1515" s="73"/>
      <c r="H1515" s="73"/>
      <c r="I1515" s="73"/>
      <c r="K1515" s="73"/>
      <c r="L1515" s="73"/>
      <c r="M1515" s="73"/>
      <c r="P1515" s="75"/>
    </row>
    <row r="1516" spans="1:16" s="70" customFormat="1">
      <c r="B1516" s="73"/>
      <c r="C1516" s="73"/>
      <c r="D1516" s="86"/>
      <c r="E1516" s="73"/>
      <c r="F1516" s="74"/>
      <c r="G1516" s="73"/>
      <c r="H1516" s="73"/>
      <c r="I1516" s="73"/>
      <c r="K1516" s="73"/>
      <c r="L1516" s="73"/>
      <c r="M1516" s="73"/>
      <c r="P1516" s="75"/>
    </row>
    <row r="1517" spans="1:16" s="70" customFormat="1">
      <c r="B1517" s="73"/>
      <c r="C1517" s="73"/>
      <c r="D1517" s="86"/>
      <c r="E1517" s="73"/>
      <c r="F1517" s="74"/>
      <c r="G1517" s="73"/>
      <c r="H1517" s="73"/>
      <c r="I1517" s="73"/>
      <c r="K1517" s="73"/>
      <c r="L1517" s="73"/>
      <c r="M1517" s="73"/>
      <c r="P1517" s="75"/>
    </row>
    <row r="1518" spans="1:16" s="70" customFormat="1">
      <c r="B1518" s="73"/>
      <c r="C1518" s="73"/>
      <c r="D1518" s="86"/>
      <c r="E1518" s="73"/>
      <c r="F1518" s="74"/>
      <c r="G1518" s="73"/>
      <c r="H1518" s="73"/>
      <c r="I1518" s="73"/>
      <c r="K1518" s="73"/>
      <c r="L1518" s="73"/>
      <c r="M1518" s="73"/>
      <c r="P1518" s="75"/>
    </row>
    <row r="1519" spans="1:16" s="70" customFormat="1">
      <c r="B1519" s="73"/>
      <c r="C1519" s="73"/>
      <c r="D1519" s="86"/>
      <c r="E1519" s="73"/>
      <c r="F1519" s="74"/>
      <c r="G1519" s="73"/>
      <c r="H1519" s="73"/>
      <c r="I1519" s="73"/>
      <c r="K1519" s="73"/>
      <c r="L1519" s="73"/>
      <c r="M1519" s="73"/>
      <c r="P1519" s="75"/>
    </row>
    <row r="1520" spans="1:16" s="70" customFormat="1">
      <c r="B1520" s="73"/>
      <c r="C1520" s="73"/>
      <c r="D1520" s="86"/>
      <c r="E1520" s="73"/>
      <c r="F1520" s="74"/>
      <c r="G1520" s="73"/>
      <c r="H1520" s="73"/>
      <c r="I1520" s="73"/>
      <c r="K1520" s="73"/>
      <c r="L1520" s="73"/>
      <c r="M1520" s="73"/>
      <c r="P1520" s="75"/>
    </row>
    <row r="1521" spans="2:16" s="70" customFormat="1">
      <c r="B1521" s="73"/>
      <c r="C1521" s="73"/>
      <c r="D1521" s="86"/>
      <c r="E1521" s="73"/>
      <c r="F1521" s="74"/>
      <c r="G1521" s="73"/>
      <c r="H1521" s="73"/>
      <c r="I1521" s="73"/>
      <c r="K1521" s="73"/>
      <c r="L1521" s="73"/>
      <c r="M1521" s="73"/>
      <c r="P1521" s="75"/>
    </row>
    <row r="1522" spans="2:16" s="70" customFormat="1">
      <c r="B1522" s="73"/>
      <c r="C1522" s="73"/>
      <c r="D1522" s="86"/>
      <c r="E1522" s="73"/>
      <c r="F1522" s="74"/>
      <c r="G1522" s="73"/>
      <c r="H1522" s="73"/>
      <c r="I1522" s="73"/>
      <c r="K1522" s="73"/>
      <c r="L1522" s="73"/>
      <c r="M1522" s="73"/>
      <c r="P1522" s="75"/>
    </row>
    <row r="1523" spans="2:16" s="70" customFormat="1">
      <c r="B1523" s="73"/>
      <c r="C1523" s="73"/>
      <c r="D1523" s="86"/>
      <c r="E1523" s="73"/>
      <c r="F1523" s="74"/>
      <c r="G1523" s="73"/>
      <c r="H1523" s="73"/>
      <c r="I1523" s="73"/>
      <c r="K1523" s="73"/>
      <c r="L1523" s="73"/>
      <c r="M1523" s="73"/>
      <c r="P1523" s="75"/>
    </row>
    <row r="1524" spans="2:16" s="70" customFormat="1">
      <c r="B1524" s="73"/>
      <c r="C1524" s="73"/>
      <c r="D1524" s="86"/>
      <c r="E1524" s="73"/>
      <c r="F1524" s="74"/>
      <c r="G1524" s="73"/>
      <c r="H1524" s="73"/>
      <c r="I1524" s="73"/>
      <c r="K1524" s="73"/>
      <c r="L1524" s="73"/>
      <c r="M1524" s="73"/>
      <c r="P1524" s="75"/>
    </row>
    <row r="1525" spans="2:16" s="70" customFormat="1">
      <c r="B1525" s="73"/>
      <c r="C1525" s="73"/>
      <c r="D1525" s="86"/>
      <c r="E1525" s="73"/>
      <c r="F1525" s="74"/>
      <c r="G1525" s="73"/>
      <c r="H1525" s="73"/>
      <c r="I1525" s="73"/>
      <c r="K1525" s="73"/>
      <c r="L1525" s="73"/>
      <c r="M1525" s="73"/>
      <c r="P1525" s="75"/>
    </row>
    <row r="1526" spans="2:16" s="70" customFormat="1">
      <c r="B1526" s="73"/>
      <c r="C1526" s="73"/>
      <c r="D1526" s="86"/>
      <c r="E1526" s="73"/>
      <c r="F1526" s="74"/>
      <c r="G1526" s="73"/>
      <c r="H1526" s="73"/>
      <c r="I1526" s="73"/>
      <c r="K1526" s="73"/>
      <c r="L1526" s="73"/>
      <c r="M1526" s="73"/>
      <c r="P1526" s="75"/>
    </row>
    <row r="1527" spans="2:16" s="70" customFormat="1">
      <c r="B1527" s="73"/>
      <c r="C1527" s="73"/>
      <c r="D1527" s="86"/>
      <c r="E1527" s="73"/>
      <c r="F1527" s="74"/>
      <c r="G1527" s="73"/>
      <c r="H1527" s="73"/>
      <c r="I1527" s="73"/>
      <c r="K1527" s="73"/>
      <c r="L1527" s="73"/>
      <c r="M1527" s="73"/>
      <c r="P1527" s="75"/>
    </row>
    <row r="1528" spans="2:16" s="70" customFormat="1">
      <c r="B1528" s="73"/>
      <c r="C1528" s="73"/>
      <c r="D1528" s="86"/>
      <c r="E1528" s="73"/>
      <c r="F1528" s="74"/>
      <c r="G1528" s="73"/>
      <c r="H1528" s="73"/>
      <c r="I1528" s="73"/>
      <c r="K1528" s="73"/>
      <c r="L1528" s="73"/>
      <c r="M1528" s="73"/>
      <c r="P1528" s="75"/>
    </row>
    <row r="1529" spans="2:16" s="70" customFormat="1">
      <c r="B1529" s="73"/>
      <c r="C1529" s="73"/>
      <c r="D1529" s="86"/>
      <c r="E1529" s="73"/>
      <c r="F1529" s="74"/>
      <c r="G1529" s="73"/>
      <c r="H1529" s="73"/>
      <c r="I1529" s="73"/>
      <c r="K1529" s="73"/>
      <c r="L1529" s="73"/>
      <c r="M1529" s="73"/>
      <c r="P1529" s="75"/>
    </row>
    <row r="1530" spans="2:16" s="70" customFormat="1">
      <c r="B1530" s="73"/>
      <c r="C1530" s="73"/>
      <c r="D1530" s="86"/>
      <c r="E1530" s="73"/>
      <c r="F1530" s="74"/>
      <c r="G1530" s="73"/>
      <c r="H1530" s="73"/>
      <c r="I1530" s="73"/>
      <c r="K1530" s="73"/>
      <c r="L1530" s="73"/>
      <c r="M1530" s="73"/>
      <c r="P1530" s="75"/>
    </row>
    <row r="1531" spans="2:16" s="70" customFormat="1">
      <c r="B1531" s="73"/>
      <c r="C1531" s="73"/>
      <c r="D1531" s="86"/>
      <c r="E1531" s="73"/>
      <c r="F1531" s="74"/>
      <c r="G1531" s="73"/>
      <c r="H1531" s="73"/>
      <c r="I1531" s="73"/>
      <c r="K1531" s="73"/>
      <c r="L1531" s="73"/>
      <c r="M1531" s="73"/>
      <c r="P1531" s="75"/>
    </row>
    <row r="1532" spans="2:16" s="70" customFormat="1">
      <c r="B1532" s="73"/>
      <c r="C1532" s="73"/>
      <c r="D1532" s="86"/>
      <c r="E1532" s="73"/>
      <c r="F1532" s="74"/>
      <c r="G1532" s="73"/>
      <c r="H1532" s="73"/>
      <c r="I1532" s="73"/>
      <c r="K1532" s="73"/>
      <c r="L1532" s="73"/>
      <c r="M1532" s="73"/>
      <c r="P1532" s="75"/>
    </row>
    <row r="1533" spans="2:16" s="70" customFormat="1">
      <c r="B1533" s="73"/>
      <c r="C1533" s="73"/>
      <c r="D1533" s="86"/>
      <c r="E1533" s="73"/>
      <c r="F1533" s="74"/>
      <c r="G1533" s="73"/>
      <c r="H1533" s="73"/>
      <c r="I1533" s="73"/>
      <c r="K1533" s="73"/>
      <c r="L1533" s="73"/>
      <c r="M1533" s="73"/>
      <c r="P1533" s="75"/>
    </row>
    <row r="1534" spans="2:16" s="70" customFormat="1">
      <c r="B1534" s="73"/>
      <c r="C1534" s="73"/>
      <c r="D1534" s="86"/>
      <c r="E1534" s="73"/>
      <c r="F1534" s="74"/>
      <c r="G1534" s="73"/>
      <c r="H1534" s="73"/>
      <c r="I1534" s="73"/>
      <c r="K1534" s="73"/>
      <c r="L1534" s="73"/>
      <c r="M1534" s="73"/>
      <c r="P1534" s="75"/>
    </row>
    <row r="1535" spans="2:16" s="70" customFormat="1">
      <c r="B1535" s="73"/>
      <c r="C1535" s="73"/>
      <c r="D1535" s="86"/>
      <c r="E1535" s="73"/>
      <c r="F1535" s="74"/>
      <c r="G1535" s="73"/>
      <c r="H1535" s="73"/>
      <c r="I1535" s="73"/>
      <c r="K1535" s="73"/>
      <c r="L1535" s="73"/>
      <c r="M1535" s="73"/>
      <c r="P1535" s="75"/>
    </row>
    <row r="1536" spans="2:16" s="70" customFormat="1">
      <c r="B1536" s="73"/>
      <c r="C1536" s="73"/>
      <c r="D1536" s="86"/>
      <c r="E1536" s="73"/>
      <c r="F1536" s="74"/>
      <c r="G1536" s="73"/>
      <c r="H1536" s="73"/>
      <c r="I1536" s="73"/>
      <c r="K1536" s="73"/>
      <c r="L1536" s="73"/>
      <c r="M1536" s="73"/>
      <c r="P1536" s="75"/>
    </row>
    <row r="1537" spans="2:16" s="70" customFormat="1">
      <c r="B1537" s="73"/>
      <c r="C1537" s="73"/>
      <c r="D1537" s="86"/>
      <c r="E1537" s="73"/>
      <c r="F1537" s="74"/>
      <c r="G1537" s="73"/>
      <c r="H1537" s="73"/>
      <c r="I1537" s="73"/>
      <c r="K1537" s="73"/>
      <c r="L1537" s="73"/>
      <c r="M1537" s="73"/>
      <c r="P1537" s="75"/>
    </row>
    <row r="1538" spans="2:16" s="70" customFormat="1">
      <c r="B1538" s="73"/>
      <c r="C1538" s="73"/>
      <c r="D1538" s="86"/>
      <c r="E1538" s="73"/>
      <c r="F1538" s="74"/>
      <c r="G1538" s="73"/>
      <c r="H1538" s="73"/>
      <c r="I1538" s="73"/>
      <c r="K1538" s="73"/>
      <c r="L1538" s="73"/>
      <c r="M1538" s="73"/>
      <c r="P1538" s="75"/>
    </row>
    <row r="1539" spans="2:16" s="70" customFormat="1">
      <c r="B1539" s="73"/>
      <c r="C1539" s="73"/>
      <c r="D1539" s="86"/>
      <c r="E1539" s="73"/>
      <c r="F1539" s="74"/>
      <c r="G1539" s="73"/>
      <c r="H1539" s="73"/>
      <c r="I1539" s="73"/>
      <c r="K1539" s="73"/>
      <c r="L1539" s="73"/>
      <c r="M1539" s="73"/>
      <c r="P1539" s="75"/>
    </row>
    <row r="1540" spans="2:16" s="70" customFormat="1">
      <c r="B1540" s="73"/>
      <c r="C1540" s="73"/>
      <c r="D1540" s="86"/>
      <c r="E1540" s="73"/>
      <c r="F1540" s="74"/>
      <c r="G1540" s="73"/>
      <c r="H1540" s="73"/>
      <c r="I1540" s="73"/>
      <c r="K1540" s="73"/>
      <c r="L1540" s="73"/>
      <c r="M1540" s="73"/>
      <c r="P1540" s="75"/>
    </row>
    <row r="1541" spans="2:16" s="70" customFormat="1">
      <c r="B1541" s="73"/>
      <c r="C1541" s="73"/>
      <c r="D1541" s="86"/>
      <c r="E1541" s="73"/>
      <c r="F1541" s="74"/>
      <c r="G1541" s="73"/>
      <c r="H1541" s="73"/>
      <c r="I1541" s="73"/>
      <c r="K1541" s="73"/>
      <c r="L1541" s="73"/>
      <c r="M1541" s="73"/>
      <c r="P1541" s="75"/>
    </row>
    <row r="1542" spans="2:16" s="70" customFormat="1">
      <c r="B1542" s="73"/>
      <c r="C1542" s="73"/>
      <c r="D1542" s="86"/>
      <c r="E1542" s="73"/>
      <c r="F1542" s="74"/>
      <c r="G1542" s="73"/>
      <c r="H1542" s="73"/>
      <c r="I1542" s="73"/>
      <c r="K1542" s="73"/>
      <c r="L1542" s="73"/>
      <c r="M1542" s="73"/>
      <c r="P1542" s="75"/>
    </row>
    <row r="1543" spans="2:16" s="70" customFormat="1">
      <c r="B1543" s="73"/>
      <c r="C1543" s="73"/>
      <c r="D1543" s="86"/>
      <c r="E1543" s="73"/>
      <c r="F1543" s="74"/>
      <c r="G1543" s="73"/>
      <c r="H1543" s="73"/>
      <c r="I1543" s="73"/>
      <c r="K1543" s="73"/>
      <c r="L1543" s="73"/>
      <c r="M1543" s="73"/>
      <c r="P1543" s="75"/>
    </row>
    <row r="1544" spans="2:16" s="70" customFormat="1">
      <c r="B1544" s="73"/>
      <c r="C1544" s="73"/>
      <c r="D1544" s="86"/>
      <c r="E1544" s="73"/>
      <c r="F1544" s="74"/>
      <c r="G1544" s="73"/>
      <c r="H1544" s="73"/>
      <c r="I1544" s="73"/>
      <c r="K1544" s="73"/>
      <c r="L1544" s="73"/>
      <c r="M1544" s="73"/>
      <c r="P1544" s="75"/>
    </row>
    <row r="1545" spans="2:16" s="70" customFormat="1">
      <c r="B1545" s="73"/>
      <c r="C1545" s="73"/>
      <c r="D1545" s="86"/>
      <c r="E1545" s="73"/>
      <c r="F1545" s="74"/>
      <c r="G1545" s="73"/>
      <c r="H1545" s="73"/>
      <c r="I1545" s="73"/>
      <c r="K1545" s="73"/>
      <c r="L1545" s="73"/>
      <c r="M1545" s="73"/>
      <c r="P1545" s="75"/>
    </row>
    <row r="1546" spans="2:16" s="70" customFormat="1">
      <c r="B1546" s="73"/>
      <c r="C1546" s="73"/>
      <c r="D1546" s="86"/>
      <c r="E1546" s="73"/>
      <c r="F1546" s="74"/>
      <c r="G1546" s="73"/>
      <c r="H1546" s="73"/>
      <c r="I1546" s="73"/>
      <c r="K1546" s="73"/>
      <c r="L1546" s="73"/>
      <c r="M1546" s="73"/>
      <c r="P1546" s="75"/>
    </row>
    <row r="1547" spans="2:16" s="70" customFormat="1">
      <c r="B1547" s="73"/>
      <c r="C1547" s="73"/>
      <c r="D1547" s="86"/>
      <c r="E1547" s="73"/>
      <c r="F1547" s="74"/>
      <c r="G1547" s="73"/>
      <c r="H1547" s="73"/>
      <c r="I1547" s="73"/>
      <c r="K1547" s="73"/>
      <c r="L1547" s="73"/>
      <c r="M1547" s="73"/>
      <c r="P1547" s="75"/>
    </row>
    <row r="1548" spans="2:16" s="70" customFormat="1">
      <c r="B1548" s="73"/>
      <c r="C1548" s="73"/>
      <c r="D1548" s="86"/>
      <c r="E1548" s="73"/>
      <c r="F1548" s="74"/>
      <c r="G1548" s="73"/>
      <c r="H1548" s="73"/>
      <c r="I1548" s="73"/>
      <c r="K1548" s="73"/>
      <c r="L1548" s="73"/>
      <c r="M1548" s="73"/>
      <c r="P1548" s="75"/>
    </row>
    <row r="1549" spans="2:16" s="70" customFormat="1">
      <c r="B1549" s="73"/>
      <c r="C1549" s="73"/>
      <c r="D1549" s="86"/>
      <c r="E1549" s="73"/>
      <c r="F1549" s="74"/>
      <c r="G1549" s="73"/>
      <c r="H1549" s="73"/>
      <c r="I1549" s="73"/>
      <c r="K1549" s="73"/>
      <c r="L1549" s="73"/>
      <c r="M1549" s="73"/>
      <c r="P1549" s="75"/>
    </row>
    <row r="1550" spans="2:16" s="70" customFormat="1">
      <c r="B1550" s="73"/>
      <c r="C1550" s="73"/>
      <c r="D1550" s="86"/>
      <c r="E1550" s="73"/>
      <c r="F1550" s="74"/>
      <c r="G1550" s="73"/>
      <c r="H1550" s="73"/>
      <c r="I1550" s="73"/>
      <c r="K1550" s="73"/>
      <c r="L1550" s="73"/>
      <c r="M1550" s="73"/>
      <c r="P1550" s="75"/>
    </row>
    <row r="1551" spans="2:16" s="70" customFormat="1">
      <c r="B1551" s="73"/>
      <c r="C1551" s="73"/>
      <c r="D1551" s="86"/>
      <c r="E1551" s="73"/>
      <c r="F1551" s="74"/>
      <c r="G1551" s="73"/>
      <c r="H1551" s="73"/>
      <c r="I1551" s="73"/>
      <c r="K1551" s="73"/>
      <c r="L1551" s="73"/>
      <c r="M1551" s="73"/>
      <c r="P1551" s="75"/>
    </row>
    <row r="1552" spans="2:16" s="70" customFormat="1">
      <c r="B1552" s="73"/>
      <c r="C1552" s="73"/>
      <c r="D1552" s="86"/>
      <c r="E1552" s="73"/>
      <c r="F1552" s="74"/>
      <c r="G1552" s="73"/>
      <c r="H1552" s="73"/>
      <c r="I1552" s="73"/>
      <c r="K1552" s="73"/>
      <c r="L1552" s="73"/>
      <c r="M1552" s="73"/>
      <c r="P1552" s="75"/>
    </row>
    <row r="1553" spans="2:16" s="70" customFormat="1">
      <c r="B1553" s="73"/>
      <c r="C1553" s="73"/>
      <c r="D1553" s="86"/>
      <c r="E1553" s="73"/>
      <c r="F1553" s="74"/>
      <c r="G1553" s="73"/>
      <c r="H1553" s="73"/>
      <c r="I1553" s="73"/>
      <c r="K1553" s="73"/>
      <c r="L1553" s="73"/>
      <c r="M1553" s="73"/>
      <c r="P1553" s="75"/>
    </row>
    <row r="1554" spans="2:16" s="70" customFormat="1">
      <c r="B1554" s="73"/>
      <c r="C1554" s="73"/>
      <c r="D1554" s="86"/>
      <c r="E1554" s="73"/>
      <c r="F1554" s="74"/>
      <c r="G1554" s="73"/>
      <c r="H1554" s="73"/>
      <c r="I1554" s="73"/>
      <c r="K1554" s="73"/>
      <c r="L1554" s="73"/>
      <c r="M1554" s="73"/>
      <c r="P1554" s="75"/>
    </row>
    <row r="1555" spans="2:16" s="70" customFormat="1">
      <c r="B1555" s="73"/>
      <c r="C1555" s="73"/>
      <c r="D1555" s="86"/>
      <c r="E1555" s="73"/>
      <c r="F1555" s="74"/>
      <c r="G1555" s="73"/>
      <c r="H1555" s="73"/>
      <c r="I1555" s="73"/>
      <c r="K1555" s="73"/>
      <c r="L1555" s="73"/>
      <c r="M1555" s="73"/>
      <c r="P1555" s="75"/>
    </row>
    <row r="1556" spans="2:16" s="70" customFormat="1">
      <c r="B1556" s="73"/>
      <c r="C1556" s="73"/>
      <c r="D1556" s="86"/>
      <c r="E1556" s="73"/>
      <c r="F1556" s="74"/>
      <c r="G1556" s="73"/>
      <c r="H1556" s="73"/>
      <c r="I1556" s="73"/>
      <c r="K1556" s="73"/>
      <c r="L1556" s="73"/>
      <c r="M1556" s="73"/>
      <c r="P1556" s="75"/>
    </row>
    <row r="1557" spans="2:16" s="70" customFormat="1">
      <c r="B1557" s="73"/>
      <c r="C1557" s="73"/>
      <c r="D1557" s="86"/>
      <c r="E1557" s="73"/>
      <c r="F1557" s="74"/>
      <c r="G1557" s="73"/>
      <c r="H1557" s="73"/>
      <c r="I1557" s="73"/>
      <c r="K1557" s="73"/>
      <c r="L1557" s="73"/>
      <c r="M1557" s="73"/>
      <c r="P1557" s="75"/>
    </row>
    <row r="1558" spans="2:16" s="70" customFormat="1">
      <c r="B1558" s="73"/>
      <c r="C1558" s="73"/>
      <c r="D1558" s="86"/>
      <c r="E1558" s="73"/>
      <c r="F1558" s="74"/>
      <c r="G1558" s="73"/>
      <c r="H1558" s="73"/>
      <c r="I1558" s="73"/>
      <c r="K1558" s="73"/>
      <c r="L1558" s="73"/>
      <c r="M1558" s="73"/>
      <c r="P1558" s="75"/>
    </row>
    <row r="1559" spans="2:16" s="70" customFormat="1">
      <c r="B1559" s="73"/>
      <c r="C1559" s="73"/>
      <c r="D1559" s="86"/>
      <c r="E1559" s="73"/>
      <c r="F1559" s="74"/>
      <c r="G1559" s="73"/>
      <c r="H1559" s="73"/>
      <c r="I1559" s="73"/>
      <c r="K1559" s="73"/>
      <c r="L1559" s="73"/>
      <c r="M1559" s="73"/>
      <c r="P1559" s="75"/>
    </row>
    <row r="1560" spans="2:16" s="70" customFormat="1">
      <c r="B1560" s="73"/>
      <c r="C1560" s="73"/>
      <c r="D1560" s="86"/>
      <c r="E1560" s="73"/>
      <c r="F1560" s="74"/>
      <c r="G1560" s="73"/>
      <c r="H1560" s="73"/>
      <c r="I1560" s="73"/>
      <c r="K1560" s="73"/>
      <c r="L1560" s="73"/>
      <c r="M1560" s="73"/>
      <c r="P1560" s="75"/>
    </row>
    <row r="1561" spans="2:16" s="70" customFormat="1">
      <c r="B1561" s="73"/>
      <c r="C1561" s="73"/>
      <c r="D1561" s="86"/>
      <c r="E1561" s="73"/>
      <c r="F1561" s="74"/>
      <c r="G1561" s="73"/>
      <c r="H1561" s="73"/>
      <c r="I1561" s="73"/>
      <c r="K1561" s="73"/>
      <c r="L1561" s="73"/>
      <c r="M1561" s="73"/>
      <c r="P1561" s="75"/>
    </row>
    <row r="1562" spans="2:16" s="70" customFormat="1">
      <c r="B1562" s="73"/>
      <c r="C1562" s="73"/>
      <c r="D1562" s="86"/>
      <c r="E1562" s="73"/>
      <c r="F1562" s="74"/>
      <c r="G1562" s="73"/>
      <c r="H1562" s="73"/>
      <c r="I1562" s="73"/>
      <c r="K1562" s="73"/>
      <c r="L1562" s="73"/>
      <c r="M1562" s="73"/>
      <c r="P1562" s="75"/>
    </row>
    <row r="1563" spans="2:16" s="70" customFormat="1">
      <c r="B1563" s="73"/>
      <c r="C1563" s="73"/>
      <c r="D1563" s="86"/>
      <c r="E1563" s="73"/>
      <c r="F1563" s="74"/>
      <c r="G1563" s="73"/>
      <c r="H1563" s="73"/>
      <c r="I1563" s="73"/>
      <c r="K1563" s="73"/>
      <c r="L1563" s="73"/>
      <c r="M1563" s="73"/>
      <c r="P1563" s="75"/>
    </row>
    <row r="1564" spans="2:16" s="70" customFormat="1">
      <c r="B1564" s="73"/>
      <c r="C1564" s="73"/>
      <c r="D1564" s="86"/>
      <c r="E1564" s="73"/>
      <c r="F1564" s="74"/>
      <c r="G1564" s="73"/>
      <c r="H1564" s="73"/>
      <c r="I1564" s="73"/>
      <c r="K1564" s="73"/>
      <c r="L1564" s="73"/>
      <c r="M1564" s="73"/>
      <c r="P1564" s="75"/>
    </row>
    <row r="1565" spans="2:16" s="70" customFormat="1">
      <c r="B1565" s="73"/>
      <c r="C1565" s="73"/>
      <c r="D1565" s="86"/>
      <c r="E1565" s="73"/>
      <c r="F1565" s="74"/>
      <c r="G1565" s="73"/>
      <c r="H1565" s="73"/>
      <c r="I1565" s="73"/>
      <c r="K1565" s="73"/>
      <c r="L1565" s="73"/>
      <c r="M1565" s="73"/>
      <c r="P1565" s="75"/>
    </row>
    <row r="1566" spans="2:16" s="70" customFormat="1">
      <c r="B1566" s="73"/>
      <c r="C1566" s="73"/>
      <c r="D1566" s="86"/>
      <c r="E1566" s="73"/>
      <c r="F1566" s="74"/>
      <c r="G1566" s="73"/>
      <c r="H1566" s="73"/>
      <c r="I1566" s="73"/>
      <c r="K1566" s="73"/>
      <c r="L1566" s="73"/>
      <c r="M1566" s="73"/>
      <c r="P1566" s="75"/>
    </row>
    <row r="1567" spans="2:16" s="70" customFormat="1">
      <c r="B1567" s="73"/>
      <c r="C1567" s="73"/>
      <c r="D1567" s="86"/>
      <c r="E1567" s="73"/>
      <c r="F1567" s="74"/>
      <c r="G1567" s="73"/>
      <c r="H1567" s="73"/>
      <c r="I1567" s="73"/>
      <c r="K1567" s="73"/>
      <c r="L1567" s="73"/>
      <c r="M1567" s="73"/>
      <c r="P1567" s="75"/>
    </row>
    <row r="1568" spans="2:16" s="70" customFormat="1">
      <c r="B1568" s="73"/>
      <c r="C1568" s="73"/>
      <c r="D1568" s="86"/>
      <c r="E1568" s="73"/>
      <c r="F1568" s="74"/>
      <c r="G1568" s="73"/>
      <c r="H1568" s="73"/>
      <c r="I1568" s="73"/>
      <c r="K1568" s="73"/>
      <c r="L1568" s="73"/>
      <c r="M1568" s="73"/>
      <c r="P1568" s="75"/>
    </row>
    <row r="1569" spans="2:16" s="70" customFormat="1">
      <c r="B1569" s="73"/>
      <c r="C1569" s="73"/>
      <c r="D1569" s="86"/>
      <c r="E1569" s="73"/>
      <c r="F1569" s="74"/>
      <c r="G1569" s="73"/>
      <c r="H1569" s="73"/>
      <c r="I1569" s="73"/>
      <c r="K1569" s="73"/>
      <c r="L1569" s="73"/>
      <c r="M1569" s="73"/>
      <c r="P1569" s="75"/>
    </row>
    <row r="1570" spans="2:16" s="70" customFormat="1">
      <c r="B1570" s="73"/>
      <c r="C1570" s="73"/>
      <c r="D1570" s="86"/>
      <c r="E1570" s="73"/>
      <c r="F1570" s="74"/>
      <c r="G1570" s="73"/>
      <c r="H1570" s="73"/>
      <c r="I1570" s="73"/>
      <c r="K1570" s="73"/>
      <c r="L1570" s="73"/>
      <c r="M1570" s="73"/>
      <c r="P1570" s="75"/>
    </row>
    <row r="1571" spans="2:16" s="70" customFormat="1">
      <c r="B1571" s="73"/>
      <c r="C1571" s="73"/>
      <c r="D1571" s="86"/>
      <c r="E1571" s="73"/>
      <c r="F1571" s="74"/>
      <c r="G1571" s="73"/>
      <c r="H1571" s="73"/>
      <c r="I1571" s="73"/>
      <c r="K1571" s="73"/>
      <c r="L1571" s="73"/>
      <c r="M1571" s="73"/>
      <c r="P1571" s="75"/>
    </row>
    <row r="1572" spans="2:16" s="70" customFormat="1">
      <c r="B1572" s="73"/>
      <c r="C1572" s="73"/>
      <c r="D1572" s="86"/>
      <c r="E1572" s="73"/>
      <c r="F1572" s="74"/>
      <c r="G1572" s="73"/>
      <c r="H1572" s="73"/>
      <c r="I1572" s="73"/>
      <c r="K1572" s="73"/>
      <c r="L1572" s="73"/>
      <c r="M1572" s="73"/>
      <c r="P1572" s="75"/>
    </row>
    <row r="1573" spans="2:16" s="70" customFormat="1">
      <c r="B1573" s="73"/>
      <c r="C1573" s="73"/>
      <c r="D1573" s="86"/>
      <c r="E1573" s="73"/>
      <c r="F1573" s="74"/>
      <c r="G1573" s="73"/>
      <c r="H1573" s="73"/>
      <c r="I1573" s="73"/>
      <c r="K1573" s="73"/>
      <c r="L1573" s="73"/>
      <c r="M1573" s="73"/>
      <c r="P1573" s="75"/>
    </row>
    <row r="1574" spans="2:16" s="70" customFormat="1">
      <c r="B1574" s="73"/>
      <c r="C1574" s="73"/>
      <c r="D1574" s="86"/>
      <c r="E1574" s="73"/>
      <c r="F1574" s="74"/>
      <c r="G1574" s="73"/>
      <c r="H1574" s="73"/>
      <c r="I1574" s="73"/>
      <c r="K1574" s="73"/>
      <c r="L1574" s="73"/>
      <c r="M1574" s="73"/>
      <c r="P1574" s="75"/>
    </row>
    <row r="1575" spans="2:16" s="70" customFormat="1">
      <c r="B1575" s="73"/>
      <c r="C1575" s="73"/>
      <c r="D1575" s="86"/>
      <c r="E1575" s="73"/>
      <c r="F1575" s="74"/>
      <c r="G1575" s="73"/>
      <c r="H1575" s="73"/>
      <c r="I1575" s="73"/>
      <c r="K1575" s="73"/>
      <c r="L1575" s="73"/>
      <c r="M1575" s="73"/>
      <c r="P1575" s="75"/>
    </row>
    <row r="1576" spans="2:16" s="70" customFormat="1">
      <c r="B1576" s="73"/>
      <c r="C1576" s="73"/>
      <c r="D1576" s="86"/>
      <c r="E1576" s="73"/>
      <c r="F1576" s="74"/>
      <c r="G1576" s="73"/>
      <c r="H1576" s="73"/>
      <c r="I1576" s="73"/>
      <c r="K1576" s="73"/>
      <c r="L1576" s="73"/>
      <c r="M1576" s="73"/>
      <c r="P1576" s="75"/>
    </row>
    <row r="1577" spans="2:16" s="70" customFormat="1">
      <c r="B1577" s="73"/>
      <c r="C1577" s="73"/>
      <c r="D1577" s="86"/>
      <c r="E1577" s="73"/>
      <c r="F1577" s="74"/>
      <c r="G1577" s="73"/>
      <c r="H1577" s="73"/>
      <c r="I1577" s="73"/>
      <c r="K1577" s="73"/>
      <c r="L1577" s="73"/>
      <c r="M1577" s="73"/>
      <c r="P1577" s="75"/>
    </row>
    <row r="1578" spans="2:16" s="70" customFormat="1">
      <c r="B1578" s="73"/>
      <c r="C1578" s="73"/>
      <c r="D1578" s="86"/>
      <c r="E1578" s="73"/>
      <c r="F1578" s="74"/>
      <c r="G1578" s="73"/>
      <c r="H1578" s="73"/>
      <c r="I1578" s="73"/>
      <c r="K1578" s="73"/>
      <c r="L1578" s="73"/>
      <c r="M1578" s="73"/>
      <c r="P1578" s="75"/>
    </row>
    <row r="1579" spans="2:16" s="70" customFormat="1">
      <c r="B1579" s="73"/>
      <c r="C1579" s="73"/>
      <c r="D1579" s="86"/>
      <c r="E1579" s="73"/>
      <c r="F1579" s="74"/>
      <c r="G1579" s="73"/>
      <c r="H1579" s="73"/>
      <c r="I1579" s="73"/>
      <c r="K1579" s="73"/>
      <c r="L1579" s="73"/>
      <c r="M1579" s="73"/>
      <c r="P1579" s="75"/>
    </row>
    <row r="1580" spans="2:16" s="70" customFormat="1">
      <c r="B1580" s="73"/>
      <c r="C1580" s="73"/>
      <c r="D1580" s="86"/>
      <c r="E1580" s="73"/>
      <c r="F1580" s="74"/>
      <c r="G1580" s="73"/>
      <c r="H1580" s="73"/>
      <c r="I1580" s="73"/>
      <c r="K1580" s="73"/>
      <c r="L1580" s="73"/>
      <c r="M1580" s="73"/>
      <c r="P1580" s="75"/>
    </row>
    <row r="1581" spans="2:16" s="70" customFormat="1">
      <c r="B1581" s="73"/>
      <c r="C1581" s="73"/>
      <c r="D1581" s="86"/>
      <c r="E1581" s="73"/>
      <c r="F1581" s="74"/>
      <c r="G1581" s="73"/>
      <c r="H1581" s="73"/>
      <c r="I1581" s="73"/>
      <c r="K1581" s="73"/>
      <c r="L1581" s="73"/>
      <c r="M1581" s="73"/>
      <c r="P1581" s="75"/>
    </row>
    <row r="1582" spans="2:16" s="70" customFormat="1">
      <c r="B1582" s="73"/>
      <c r="C1582" s="73"/>
      <c r="D1582" s="86"/>
      <c r="E1582" s="73"/>
      <c r="F1582" s="74"/>
      <c r="G1582" s="73"/>
      <c r="H1582" s="73"/>
      <c r="I1582" s="73"/>
      <c r="K1582" s="73"/>
      <c r="L1582" s="73"/>
      <c r="M1582" s="73"/>
      <c r="P1582" s="75"/>
    </row>
    <row r="1583" spans="2:16" s="70" customFormat="1">
      <c r="B1583" s="73"/>
      <c r="C1583" s="73"/>
      <c r="D1583" s="86"/>
      <c r="E1583" s="73"/>
      <c r="F1583" s="74"/>
      <c r="G1583" s="73"/>
      <c r="H1583" s="73"/>
      <c r="I1583" s="73"/>
      <c r="K1583" s="73"/>
      <c r="L1583" s="73"/>
      <c r="M1583" s="73"/>
      <c r="P1583" s="75"/>
    </row>
    <row r="1584" spans="2:16" s="70" customFormat="1">
      <c r="B1584" s="73"/>
      <c r="C1584" s="73"/>
      <c r="D1584" s="86"/>
      <c r="E1584" s="73"/>
      <c r="F1584" s="74"/>
      <c r="G1584" s="73"/>
      <c r="H1584" s="73"/>
      <c r="I1584" s="73"/>
      <c r="K1584" s="73"/>
      <c r="L1584" s="73"/>
      <c r="M1584" s="73"/>
      <c r="P1584" s="75"/>
    </row>
    <row r="1585" spans="2:16" s="70" customFormat="1">
      <c r="B1585" s="73"/>
      <c r="C1585" s="73"/>
      <c r="D1585" s="86"/>
      <c r="E1585" s="73"/>
      <c r="F1585" s="74"/>
      <c r="G1585" s="73"/>
      <c r="H1585" s="73"/>
      <c r="I1585" s="73"/>
      <c r="K1585" s="73"/>
      <c r="L1585" s="73"/>
      <c r="M1585" s="73"/>
      <c r="P1585" s="75"/>
    </row>
    <row r="1586" spans="2:16" s="70" customFormat="1">
      <c r="B1586" s="73"/>
      <c r="C1586" s="73"/>
      <c r="D1586" s="86"/>
      <c r="E1586" s="73"/>
      <c r="F1586" s="74"/>
      <c r="G1586" s="73"/>
      <c r="H1586" s="73"/>
      <c r="I1586" s="73"/>
      <c r="K1586" s="73"/>
      <c r="L1586" s="73"/>
      <c r="M1586" s="73"/>
      <c r="P1586" s="75"/>
    </row>
    <row r="1587" spans="2:16" s="70" customFormat="1">
      <c r="B1587" s="73"/>
      <c r="C1587" s="73"/>
      <c r="D1587" s="86"/>
      <c r="E1587" s="73"/>
      <c r="F1587" s="74"/>
      <c r="G1587" s="73"/>
      <c r="H1587" s="73"/>
      <c r="I1587" s="73"/>
      <c r="K1587" s="73"/>
      <c r="L1587" s="73"/>
      <c r="M1587" s="73"/>
      <c r="P1587" s="75"/>
    </row>
    <row r="1588" spans="2:16" s="70" customFormat="1">
      <c r="B1588" s="73"/>
      <c r="C1588" s="73"/>
      <c r="D1588" s="86"/>
      <c r="E1588" s="73"/>
      <c r="F1588" s="74"/>
      <c r="G1588" s="73"/>
      <c r="H1588" s="73"/>
      <c r="I1588" s="73"/>
      <c r="K1588" s="73"/>
      <c r="L1588" s="73"/>
      <c r="M1588" s="73"/>
      <c r="P1588" s="75"/>
    </row>
    <row r="1589" spans="2:16" s="70" customFormat="1">
      <c r="B1589" s="73"/>
      <c r="C1589" s="73"/>
      <c r="D1589" s="86"/>
      <c r="E1589" s="73"/>
      <c r="F1589" s="74"/>
      <c r="G1589" s="73"/>
      <c r="H1589" s="73"/>
      <c r="I1589" s="73"/>
      <c r="K1589" s="73"/>
      <c r="L1589" s="73"/>
      <c r="M1589" s="73"/>
      <c r="P1589" s="75"/>
    </row>
    <row r="1590" spans="2:16" s="70" customFormat="1">
      <c r="B1590" s="73"/>
      <c r="C1590" s="73"/>
      <c r="D1590" s="86"/>
      <c r="E1590" s="73"/>
      <c r="F1590" s="74"/>
      <c r="G1590" s="73"/>
      <c r="H1590" s="73"/>
      <c r="I1590" s="73"/>
      <c r="K1590" s="73"/>
      <c r="L1590" s="73"/>
      <c r="M1590" s="73"/>
      <c r="P1590" s="75"/>
    </row>
    <row r="1591" spans="2:16" s="70" customFormat="1">
      <c r="B1591" s="73"/>
      <c r="C1591" s="73"/>
      <c r="D1591" s="86"/>
      <c r="E1591" s="73"/>
      <c r="F1591" s="74"/>
      <c r="G1591" s="73"/>
      <c r="H1591" s="73"/>
      <c r="I1591" s="73"/>
      <c r="K1591" s="73"/>
      <c r="L1591" s="73"/>
      <c r="M1591" s="73"/>
      <c r="P1591" s="75"/>
    </row>
    <row r="1592" spans="2:16" s="70" customFormat="1">
      <c r="B1592" s="73"/>
      <c r="C1592" s="73"/>
      <c r="D1592" s="86"/>
      <c r="E1592" s="73"/>
      <c r="F1592" s="74"/>
      <c r="G1592" s="73"/>
      <c r="H1592" s="73"/>
      <c r="I1592" s="73"/>
      <c r="K1592" s="73"/>
      <c r="L1592" s="73"/>
      <c r="M1592" s="73"/>
      <c r="P1592" s="75"/>
    </row>
    <row r="1593" spans="2:16" s="70" customFormat="1">
      <c r="B1593" s="73"/>
      <c r="C1593" s="73"/>
      <c r="D1593" s="86"/>
      <c r="E1593" s="73"/>
      <c r="F1593" s="74"/>
      <c r="G1593" s="73"/>
      <c r="H1593" s="73"/>
      <c r="I1593" s="73"/>
      <c r="K1593" s="73"/>
      <c r="L1593" s="73"/>
      <c r="M1593" s="73"/>
      <c r="P1593" s="75"/>
    </row>
    <row r="1594" spans="2:16" s="70" customFormat="1">
      <c r="B1594" s="73"/>
      <c r="C1594" s="73"/>
      <c r="D1594" s="86"/>
      <c r="E1594" s="73"/>
      <c r="F1594" s="74"/>
      <c r="G1594" s="73"/>
      <c r="H1594" s="73"/>
      <c r="I1594" s="73"/>
      <c r="K1594" s="73"/>
      <c r="L1594" s="73"/>
      <c r="M1594" s="73"/>
      <c r="P1594" s="75"/>
    </row>
    <row r="1595" spans="2:16" s="70" customFormat="1">
      <c r="B1595" s="73"/>
      <c r="C1595" s="73"/>
      <c r="D1595" s="86"/>
      <c r="E1595" s="73"/>
      <c r="F1595" s="74"/>
      <c r="G1595" s="73"/>
      <c r="H1595" s="73"/>
      <c r="I1595" s="73"/>
      <c r="K1595" s="73"/>
      <c r="L1595" s="73"/>
      <c r="M1595" s="73"/>
      <c r="P1595" s="75"/>
    </row>
    <row r="1596" spans="2:16" s="70" customFormat="1">
      <c r="B1596" s="73"/>
      <c r="C1596" s="73"/>
      <c r="D1596" s="86"/>
      <c r="E1596" s="73"/>
      <c r="F1596" s="74"/>
      <c r="G1596" s="73"/>
      <c r="H1596" s="73"/>
      <c r="I1596" s="73"/>
      <c r="K1596" s="73"/>
      <c r="L1596" s="73"/>
      <c r="M1596" s="73"/>
      <c r="P1596" s="75"/>
    </row>
    <row r="1597" spans="2:16" s="70" customFormat="1">
      <c r="B1597" s="73"/>
      <c r="C1597" s="73"/>
      <c r="D1597" s="86"/>
      <c r="E1597" s="73"/>
      <c r="F1597" s="74"/>
      <c r="G1597" s="73"/>
      <c r="H1597" s="73"/>
      <c r="I1597" s="73"/>
      <c r="K1597" s="73"/>
      <c r="L1597" s="73"/>
      <c r="M1597" s="73"/>
      <c r="P1597" s="75"/>
    </row>
    <row r="1598" spans="2:16" s="70" customFormat="1">
      <c r="B1598" s="73"/>
      <c r="C1598" s="73"/>
      <c r="D1598" s="86"/>
      <c r="E1598" s="73"/>
      <c r="F1598" s="74"/>
      <c r="G1598" s="73"/>
      <c r="H1598" s="73"/>
      <c r="I1598" s="73"/>
      <c r="K1598" s="73"/>
      <c r="L1598" s="73"/>
      <c r="M1598" s="73"/>
      <c r="P1598" s="75"/>
    </row>
    <row r="1599" spans="2:16" s="70" customFormat="1">
      <c r="B1599" s="73"/>
      <c r="C1599" s="73"/>
      <c r="D1599" s="86"/>
      <c r="E1599" s="73"/>
      <c r="F1599" s="74"/>
      <c r="G1599" s="73"/>
      <c r="H1599" s="73"/>
      <c r="I1599" s="73"/>
      <c r="K1599" s="73"/>
      <c r="L1599" s="73"/>
      <c r="M1599" s="73"/>
      <c r="P1599" s="75"/>
    </row>
    <row r="1600" spans="2:16" s="70" customFormat="1">
      <c r="B1600" s="73"/>
      <c r="C1600" s="73"/>
      <c r="D1600" s="86"/>
      <c r="E1600" s="73"/>
      <c r="F1600" s="74"/>
      <c r="G1600" s="73"/>
      <c r="H1600" s="73"/>
      <c r="I1600" s="73"/>
      <c r="K1600" s="73"/>
      <c r="L1600" s="73"/>
      <c r="M1600" s="73"/>
      <c r="P1600" s="75"/>
    </row>
    <row r="1601" spans="2:22" s="70" customFormat="1">
      <c r="B1601" s="73"/>
      <c r="C1601" s="73"/>
      <c r="D1601" s="86"/>
      <c r="E1601" s="73"/>
      <c r="F1601" s="74"/>
      <c r="G1601" s="73"/>
      <c r="H1601" s="73"/>
      <c r="I1601" s="73"/>
      <c r="K1601" s="73"/>
      <c r="L1601" s="73"/>
      <c r="M1601" s="73"/>
      <c r="P1601" s="75"/>
    </row>
    <row r="1602" spans="2:22" s="70" customFormat="1">
      <c r="B1602" s="73"/>
      <c r="C1602" s="73"/>
      <c r="D1602" s="86"/>
      <c r="E1602" s="73"/>
      <c r="F1602" s="74"/>
      <c r="G1602" s="73"/>
      <c r="H1602" s="73"/>
      <c r="I1602" s="73"/>
      <c r="K1602" s="73"/>
      <c r="L1602" s="73"/>
      <c r="M1602" s="73"/>
      <c r="P1602" s="75"/>
    </row>
    <row r="1603" spans="2:22" s="70" customFormat="1">
      <c r="B1603" s="73"/>
      <c r="C1603" s="73"/>
      <c r="D1603" s="86"/>
      <c r="E1603" s="73"/>
      <c r="F1603" s="74"/>
      <c r="G1603" s="73"/>
      <c r="H1603" s="73"/>
      <c r="I1603" s="73"/>
      <c r="K1603" s="73"/>
      <c r="L1603" s="73"/>
      <c r="M1603" s="73"/>
      <c r="P1603" s="75"/>
    </row>
    <row r="1604" spans="2:22" s="70" customFormat="1">
      <c r="B1604" s="73"/>
      <c r="C1604" s="73"/>
      <c r="D1604" s="86"/>
      <c r="E1604" s="73"/>
      <c r="F1604" s="74"/>
      <c r="G1604" s="73"/>
      <c r="H1604" s="73"/>
      <c r="I1604" s="73"/>
      <c r="K1604" s="73"/>
      <c r="L1604" s="73"/>
      <c r="M1604" s="73"/>
      <c r="P1604" s="75"/>
    </row>
    <row r="1605" spans="2:22" s="70" customFormat="1">
      <c r="B1605" s="73"/>
      <c r="C1605" s="73"/>
      <c r="D1605" s="86"/>
      <c r="E1605" s="73"/>
      <c r="F1605" s="74"/>
      <c r="G1605" s="73"/>
      <c r="H1605" s="73"/>
      <c r="I1605" s="73"/>
      <c r="K1605" s="73"/>
      <c r="L1605" s="73"/>
      <c r="M1605" s="73"/>
      <c r="P1605" s="75"/>
    </row>
    <row r="1606" spans="2:22" s="70" customFormat="1">
      <c r="B1606" s="73"/>
      <c r="C1606" s="73"/>
      <c r="D1606" s="86"/>
      <c r="E1606" s="73"/>
      <c r="F1606" s="74"/>
      <c r="G1606" s="73"/>
      <c r="H1606" s="73"/>
      <c r="I1606" s="73"/>
      <c r="K1606" s="73"/>
      <c r="L1606" s="73"/>
      <c r="M1606" s="73"/>
      <c r="P1606" s="75"/>
    </row>
    <row r="1607" spans="2:22" s="70" customFormat="1">
      <c r="B1607" s="73"/>
      <c r="C1607" s="73"/>
      <c r="D1607" s="86"/>
      <c r="E1607" s="73"/>
      <c r="F1607" s="74"/>
      <c r="G1607" s="73"/>
      <c r="H1607" s="73"/>
      <c r="I1607" s="73"/>
      <c r="K1607" s="73"/>
      <c r="L1607" s="73"/>
      <c r="M1607" s="73"/>
      <c r="O1607" s="73"/>
      <c r="P1607" s="73"/>
      <c r="R1607" s="73"/>
      <c r="S1607" s="73"/>
      <c r="T1607" s="73"/>
      <c r="U1607" s="73"/>
      <c r="V1607" s="75"/>
    </row>
    <row r="1608" spans="2:22" s="70" customFormat="1">
      <c r="B1608" s="73"/>
      <c r="C1608" s="73"/>
      <c r="D1608" s="86"/>
      <c r="E1608" s="73"/>
      <c r="F1608" s="74"/>
      <c r="G1608" s="73"/>
      <c r="H1608" s="73"/>
      <c r="I1608" s="73"/>
      <c r="K1608" s="73"/>
      <c r="L1608" s="73"/>
      <c r="M1608" s="73"/>
      <c r="O1608" s="73"/>
      <c r="P1608" s="73"/>
      <c r="R1608" s="73"/>
      <c r="S1608" s="73"/>
      <c r="T1608" s="73"/>
      <c r="U1608" s="73"/>
      <c r="V1608" s="75"/>
    </row>
    <row r="1609" spans="2:22" s="70" customFormat="1">
      <c r="B1609" s="73"/>
      <c r="C1609" s="73"/>
      <c r="D1609" s="86"/>
      <c r="E1609" s="73"/>
      <c r="F1609" s="74"/>
      <c r="G1609" s="73"/>
      <c r="H1609" s="73"/>
      <c r="I1609" s="73"/>
      <c r="K1609" s="73"/>
      <c r="L1609" s="73"/>
      <c r="M1609" s="73"/>
      <c r="O1609" s="73"/>
      <c r="P1609" s="73"/>
      <c r="R1609" s="73"/>
      <c r="S1609" s="73"/>
      <c r="T1609" s="73"/>
      <c r="U1609" s="73"/>
      <c r="V1609" s="75"/>
    </row>
    <row r="1610" spans="2:22" s="70" customFormat="1">
      <c r="B1610" s="73"/>
      <c r="C1610" s="73"/>
      <c r="D1610" s="86"/>
      <c r="E1610" s="73"/>
      <c r="F1610" s="74"/>
      <c r="G1610" s="73"/>
      <c r="H1610" s="73"/>
      <c r="I1610" s="73"/>
      <c r="K1610" s="73"/>
      <c r="L1610" s="73"/>
      <c r="M1610" s="73"/>
      <c r="O1610" s="73"/>
      <c r="P1610" s="73"/>
      <c r="R1610" s="73"/>
      <c r="S1610" s="73"/>
      <c r="T1610" s="73"/>
      <c r="U1610" s="73"/>
      <c r="V1610" s="75"/>
    </row>
    <row r="1611" spans="2:22" s="70" customFormat="1">
      <c r="B1611" s="73"/>
      <c r="C1611" s="73"/>
      <c r="D1611" s="86"/>
      <c r="E1611" s="73"/>
      <c r="F1611" s="74"/>
      <c r="G1611" s="73"/>
      <c r="H1611" s="73"/>
      <c r="I1611" s="73"/>
      <c r="K1611" s="73"/>
      <c r="L1611" s="73"/>
      <c r="M1611" s="73"/>
      <c r="O1611" s="73"/>
      <c r="P1611" s="73"/>
      <c r="R1611" s="73"/>
      <c r="S1611" s="73"/>
      <c r="T1611" s="73"/>
      <c r="U1611" s="73"/>
      <c r="V1611" s="75"/>
    </row>
    <row r="1612" spans="2:22" s="70" customFormat="1">
      <c r="B1612" s="73"/>
      <c r="C1612" s="73"/>
      <c r="D1612" s="86"/>
      <c r="E1612" s="73"/>
      <c r="F1612" s="74"/>
      <c r="G1612" s="73"/>
      <c r="H1612" s="73"/>
      <c r="I1612" s="73"/>
      <c r="K1612" s="73"/>
      <c r="L1612" s="73"/>
      <c r="M1612" s="73"/>
      <c r="O1612" s="73"/>
      <c r="P1612" s="73"/>
      <c r="R1612" s="73"/>
      <c r="S1612" s="73"/>
      <c r="T1612" s="73"/>
      <c r="U1612" s="73"/>
      <c r="V1612" s="75"/>
    </row>
    <row r="1613" spans="2:22" s="70" customFormat="1">
      <c r="B1613" s="73"/>
      <c r="C1613" s="73"/>
      <c r="D1613" s="86"/>
      <c r="E1613" s="73"/>
      <c r="F1613" s="74"/>
      <c r="G1613" s="73"/>
      <c r="H1613" s="73"/>
      <c r="I1613" s="73"/>
      <c r="K1613" s="73"/>
      <c r="L1613" s="73"/>
      <c r="M1613" s="73"/>
      <c r="O1613" s="73"/>
      <c r="P1613" s="73"/>
      <c r="R1613" s="73"/>
      <c r="S1613" s="73"/>
      <c r="T1613" s="73"/>
      <c r="U1613" s="73"/>
      <c r="V1613" s="75"/>
    </row>
    <row r="1614" spans="2:22" s="70" customFormat="1">
      <c r="B1614" s="73"/>
      <c r="C1614" s="73"/>
      <c r="D1614" s="86"/>
      <c r="E1614" s="73"/>
      <c r="F1614" s="74"/>
      <c r="G1614" s="73"/>
      <c r="H1614" s="73"/>
      <c r="I1614" s="73"/>
      <c r="K1614" s="73"/>
      <c r="L1614" s="73"/>
      <c r="M1614" s="73"/>
      <c r="O1614" s="73"/>
      <c r="P1614" s="73"/>
      <c r="R1614" s="73"/>
      <c r="S1614" s="73"/>
      <c r="T1614" s="73"/>
      <c r="U1614" s="73"/>
      <c r="V1614" s="75"/>
    </row>
    <row r="1615" spans="2:22" s="70" customFormat="1">
      <c r="B1615" s="73"/>
      <c r="C1615" s="73"/>
      <c r="D1615" s="86"/>
      <c r="E1615" s="73"/>
      <c r="F1615" s="74"/>
      <c r="G1615" s="73"/>
      <c r="H1615" s="73"/>
      <c r="I1615" s="73"/>
      <c r="K1615" s="73"/>
      <c r="L1615" s="73"/>
      <c r="M1615" s="73"/>
      <c r="O1615" s="73"/>
      <c r="P1615" s="73"/>
      <c r="R1615" s="73"/>
      <c r="S1615" s="73"/>
      <c r="T1615" s="73"/>
      <c r="U1615" s="73"/>
      <c r="V1615" s="75"/>
    </row>
    <row r="1616" spans="2:22" s="70" customFormat="1">
      <c r="B1616" s="73"/>
      <c r="C1616" s="73"/>
      <c r="D1616" s="86"/>
      <c r="E1616" s="73"/>
      <c r="F1616" s="74"/>
      <c r="G1616" s="73"/>
      <c r="H1616" s="73"/>
      <c r="I1616" s="73"/>
      <c r="K1616" s="73"/>
      <c r="L1616" s="73"/>
      <c r="M1616" s="73"/>
      <c r="O1616" s="73"/>
      <c r="P1616" s="73"/>
      <c r="R1616" s="73"/>
      <c r="S1616" s="73"/>
      <c r="T1616" s="73"/>
      <c r="U1616" s="73"/>
      <c r="V1616" s="75"/>
    </row>
  </sheetData>
  <autoFilter ref="A1409:BN1506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V114"/>
  <sheetViews>
    <sheetView topLeftCell="A76" workbookViewId="0">
      <selection activeCell="H103" sqref="H103"/>
    </sheetView>
  </sheetViews>
  <sheetFormatPr defaultColWidth="8.5703125" defaultRowHeight="15"/>
  <cols>
    <col min="1" max="1" width="35.28515625" style="36" customWidth="1"/>
    <col min="2" max="2" width="20.7109375" style="37" customWidth="1"/>
    <col min="3" max="3" width="18.5703125" style="37" customWidth="1"/>
    <col min="4" max="4" width="20.42578125" style="36" customWidth="1"/>
    <col min="5" max="5" width="35.28515625" style="36" customWidth="1"/>
    <col min="6" max="6" width="20.7109375" style="37" customWidth="1"/>
    <col min="7" max="7" width="20.42578125" style="37" customWidth="1"/>
    <col min="8" max="8" width="19" style="37" customWidth="1"/>
    <col min="9" max="9" width="16.28515625" customWidth="1"/>
    <col min="10" max="10" width="18.5703125" customWidth="1"/>
    <col min="12" max="12" width="16.42578125" bestFit="1" customWidth="1"/>
    <col min="13" max="13" width="13.7109375" bestFit="1" customWidth="1"/>
  </cols>
  <sheetData>
    <row r="2" spans="1:11">
      <c r="A2" s="684" t="s">
        <v>159</v>
      </c>
      <c r="B2" s="684"/>
      <c r="E2" s="684" t="s">
        <v>160</v>
      </c>
      <c r="F2" s="684"/>
      <c r="J2" s="70"/>
    </row>
    <row r="3" spans="1:11">
      <c r="A3" s="38"/>
      <c r="B3" s="39"/>
      <c r="E3" s="38"/>
      <c r="F3" s="39"/>
      <c r="J3" s="70"/>
    </row>
    <row r="4" spans="1:11">
      <c r="A4" s="40" t="s">
        <v>161</v>
      </c>
      <c r="E4" s="40" t="s">
        <v>478</v>
      </c>
    </row>
    <row r="5" spans="1:11">
      <c r="A5" s="40" t="s">
        <v>162</v>
      </c>
      <c r="E5" s="40" t="s">
        <v>162</v>
      </c>
    </row>
    <row r="6" spans="1:11">
      <c r="A6" s="36" t="s">
        <v>163</v>
      </c>
      <c r="E6" s="36" t="s">
        <v>164</v>
      </c>
    </row>
    <row r="7" spans="1:11">
      <c r="A7" s="36" t="s">
        <v>165</v>
      </c>
      <c r="E7" s="36" t="s">
        <v>166</v>
      </c>
    </row>
    <row r="9" spans="1:11">
      <c r="A9" s="41" t="s">
        <v>220</v>
      </c>
      <c r="B9" s="527">
        <f>B10+B11</f>
        <v>292930180.49000001</v>
      </c>
      <c r="D9" s="35"/>
      <c r="E9" s="43" t="s">
        <v>220</v>
      </c>
      <c r="F9" s="530">
        <v>16791368.020000007</v>
      </c>
      <c r="I9" s="35"/>
    </row>
    <row r="10" spans="1:11" s="70" customFormat="1">
      <c r="A10" s="45" t="s">
        <v>479</v>
      </c>
      <c r="B10" s="528">
        <v>256286917.75</v>
      </c>
      <c r="C10" s="37"/>
      <c r="D10" s="35"/>
      <c r="E10" s="52"/>
      <c r="F10" s="531"/>
      <c r="G10" s="37"/>
      <c r="H10" s="37"/>
      <c r="I10" s="35"/>
    </row>
    <row r="11" spans="1:11" s="70" customFormat="1">
      <c r="A11" s="45" t="s">
        <v>480</v>
      </c>
      <c r="B11" s="528">
        <v>36643262.740000002</v>
      </c>
      <c r="C11" s="37"/>
      <c r="D11" s="35"/>
      <c r="E11" s="52"/>
      <c r="F11" s="531"/>
      <c r="G11" s="37"/>
      <c r="H11" s="37"/>
      <c r="I11" s="35"/>
    </row>
    <row r="12" spans="1:11">
      <c r="A12" s="45" t="s">
        <v>475</v>
      </c>
      <c r="B12" s="529">
        <f>B13+B14</f>
        <v>10535077.440000001</v>
      </c>
      <c r="C12" s="72"/>
      <c r="D12" s="141"/>
      <c r="E12" s="52" t="s">
        <v>475</v>
      </c>
      <c r="F12" s="529">
        <f>F13+F14</f>
        <v>239832.63</v>
      </c>
      <c r="I12" s="35"/>
    </row>
    <row r="13" spans="1:11">
      <c r="A13" s="47" t="s">
        <v>168</v>
      </c>
      <c r="B13" s="529">
        <v>8390424.5700000003</v>
      </c>
      <c r="C13" s="72"/>
      <c r="D13" s="141"/>
      <c r="E13" s="47" t="s">
        <v>168</v>
      </c>
      <c r="F13" s="529">
        <v>118819.43</v>
      </c>
      <c r="I13" s="35"/>
      <c r="J13" s="140"/>
      <c r="K13" s="57"/>
    </row>
    <row r="14" spans="1:11">
      <c r="A14" s="47" t="s">
        <v>169</v>
      </c>
      <c r="B14" s="529">
        <v>2144652.87</v>
      </c>
      <c r="C14" s="72">
        <f>B14+B13</f>
        <v>10535077.440000001</v>
      </c>
      <c r="D14" s="141" t="s">
        <v>653</v>
      </c>
      <c r="E14" s="47" t="s">
        <v>169</v>
      </c>
      <c r="F14" s="529">
        <v>121013.20000000001</v>
      </c>
      <c r="G14" s="37">
        <f>F14+F13</f>
        <v>239832.63</v>
      </c>
      <c r="I14" s="35"/>
      <c r="J14" s="57"/>
      <c r="K14" s="57"/>
    </row>
    <row r="15" spans="1:11">
      <c r="A15" s="45" t="s">
        <v>476</v>
      </c>
      <c r="B15" s="528">
        <v>11959414.099999998</v>
      </c>
      <c r="C15" s="72"/>
      <c r="D15" s="141"/>
      <c r="E15" s="52" t="s">
        <v>476</v>
      </c>
      <c r="F15" s="531">
        <v>20946.66</v>
      </c>
      <c r="I15" s="35"/>
      <c r="J15" s="57"/>
      <c r="K15" s="57"/>
    </row>
    <row r="16" spans="1:11">
      <c r="A16" s="50" t="s">
        <v>477</v>
      </c>
      <c r="B16" s="526">
        <f>B9+B12-B15</f>
        <v>291505843.82999998</v>
      </c>
      <c r="C16" s="72"/>
      <c r="D16" s="141"/>
      <c r="E16" s="50" t="s">
        <v>477</v>
      </c>
      <c r="F16" s="526">
        <v>17010253.990000006</v>
      </c>
      <c r="I16" s="35"/>
      <c r="J16" s="57"/>
      <c r="K16" s="57"/>
    </row>
    <row r="17" spans="1:12">
      <c r="C17" s="72"/>
      <c r="D17" s="141"/>
      <c r="I17" s="35"/>
      <c r="J17" s="57"/>
      <c r="K17" s="57"/>
    </row>
    <row r="18" spans="1:12">
      <c r="A18" s="110" t="s">
        <v>228</v>
      </c>
      <c r="B18" s="157">
        <f>B16</f>
        <v>291505843.82999998</v>
      </c>
      <c r="C18" s="72"/>
      <c r="D18" s="141"/>
      <c r="E18" s="110" t="s">
        <v>228</v>
      </c>
      <c r="F18" s="44">
        <f>F16</f>
        <v>17010253.990000006</v>
      </c>
      <c r="I18" s="35"/>
      <c r="J18" s="57"/>
      <c r="K18" s="57"/>
    </row>
    <row r="19" spans="1:12">
      <c r="A19" s="45" t="s">
        <v>481</v>
      </c>
      <c r="B19" s="46">
        <f>B21+B20</f>
        <v>9115276.629999999</v>
      </c>
      <c r="C19" s="72"/>
      <c r="D19" s="141"/>
      <c r="E19" s="52" t="s">
        <v>481</v>
      </c>
      <c r="F19" s="46">
        <f>F20+F21</f>
        <v>267336.01</v>
      </c>
      <c r="H19" s="37" t="s">
        <v>654</v>
      </c>
      <c r="I19" s="35"/>
      <c r="J19" s="57"/>
      <c r="K19" s="57"/>
    </row>
    <row r="20" spans="1:12" s="70" customFormat="1">
      <c r="A20" s="47" t="s">
        <v>168</v>
      </c>
      <c r="B20" s="46">
        <v>6917244.3599999994</v>
      </c>
      <c r="C20" s="72"/>
      <c r="D20" s="141"/>
      <c r="E20" s="352" t="s">
        <v>168</v>
      </c>
      <c r="F20" s="115">
        <v>140250.09</v>
      </c>
      <c r="G20" s="37"/>
      <c r="H20" s="37">
        <v>493.83</v>
      </c>
      <c r="I20" s="35"/>
      <c r="J20" s="57"/>
      <c r="K20" s="57"/>
    </row>
    <row r="21" spans="1:12">
      <c r="A21" s="350" t="s">
        <v>169</v>
      </c>
      <c r="B21" s="351">
        <v>2198032.27</v>
      </c>
      <c r="C21" s="72">
        <f>B21+B20</f>
        <v>9115276.629999999</v>
      </c>
      <c r="D21" s="141" t="s">
        <v>653</v>
      </c>
      <c r="E21" s="112" t="s">
        <v>169</v>
      </c>
      <c r="F21" s="115">
        <v>127085.92</v>
      </c>
      <c r="G21" s="37">
        <f>F21+F20</f>
        <v>267336.01</v>
      </c>
      <c r="H21" s="360">
        <f>G21+G14-493.83</f>
        <v>506674.81</v>
      </c>
      <c r="I21" s="35"/>
      <c r="J21" s="57"/>
      <c r="K21" s="57"/>
    </row>
    <row r="22" spans="1:12">
      <c r="A22" s="45" t="s">
        <v>485</v>
      </c>
      <c r="B22" s="48">
        <v>9487474.6400000006</v>
      </c>
      <c r="C22" s="72"/>
      <c r="D22" s="141"/>
      <c r="E22" s="52" t="s">
        <v>485</v>
      </c>
      <c r="F22" s="49">
        <v>62826.05</v>
      </c>
      <c r="G22" s="72"/>
      <c r="H22" s="72"/>
      <c r="I22" s="141"/>
      <c r="J22" s="142"/>
      <c r="K22" s="142"/>
      <c r="L22" s="79"/>
    </row>
    <row r="23" spans="1:12">
      <c r="A23" s="50" t="s">
        <v>484</v>
      </c>
      <c r="B23" s="526">
        <f>B18+B19-B22</f>
        <v>291133645.81999999</v>
      </c>
      <c r="C23" s="143"/>
      <c r="D23" s="141"/>
      <c r="E23" s="50" t="s">
        <v>484</v>
      </c>
      <c r="F23" s="526">
        <f>F18+F19-F22</f>
        <v>17214763.950000007</v>
      </c>
      <c r="G23" s="143"/>
      <c r="H23" s="72"/>
      <c r="I23" s="141"/>
      <c r="J23" s="142"/>
      <c r="K23" s="142"/>
      <c r="L23" s="79"/>
    </row>
    <row r="24" spans="1:12">
      <c r="C24" s="72"/>
      <c r="D24" s="141"/>
      <c r="G24" s="72"/>
      <c r="H24" s="72"/>
      <c r="I24" s="141"/>
      <c r="J24" s="142"/>
      <c r="K24" s="142"/>
      <c r="L24" s="79"/>
    </row>
    <row r="25" spans="1:12">
      <c r="A25" s="110" t="s">
        <v>228</v>
      </c>
      <c r="B25" s="42">
        <f>B23</f>
        <v>291133645.81999999</v>
      </c>
      <c r="C25" s="72"/>
      <c r="D25" s="141"/>
      <c r="E25" s="110" t="s">
        <v>228</v>
      </c>
      <c r="F25" s="44">
        <f>F23</f>
        <v>17214763.950000007</v>
      </c>
      <c r="G25" s="72"/>
      <c r="H25" s="72"/>
      <c r="I25" s="141"/>
      <c r="J25" s="142"/>
      <c r="K25" s="142"/>
      <c r="L25" s="79"/>
    </row>
    <row r="26" spans="1:12">
      <c r="A26" s="45" t="s">
        <v>486</v>
      </c>
      <c r="B26" s="46">
        <f>B27+B28</f>
        <v>9727948.549999997</v>
      </c>
      <c r="D26" s="35"/>
      <c r="E26" s="52" t="s">
        <v>486</v>
      </c>
      <c r="F26" s="46">
        <f>F27+F28</f>
        <v>299763.45999999996</v>
      </c>
      <c r="G26" s="72"/>
      <c r="H26" s="72"/>
      <c r="I26" s="141"/>
      <c r="J26" s="142"/>
      <c r="K26" s="142"/>
      <c r="L26" s="148"/>
    </row>
    <row r="27" spans="1:12">
      <c r="A27" s="47" t="s">
        <v>168</v>
      </c>
      <c r="B27" s="46">
        <v>7013573.8299999982</v>
      </c>
      <c r="C27" s="37">
        <v>9727948.5500000007</v>
      </c>
      <c r="D27" s="35"/>
      <c r="E27" s="47" t="s">
        <v>168</v>
      </c>
      <c r="F27" s="46">
        <v>142645</v>
      </c>
      <c r="G27" s="72"/>
      <c r="H27" s="72"/>
      <c r="I27" s="141"/>
      <c r="J27" s="145"/>
      <c r="K27" s="142"/>
      <c r="L27" s="79"/>
    </row>
    <row r="28" spans="1:12">
      <c r="A28" s="350" t="s">
        <v>169</v>
      </c>
      <c r="B28" s="351">
        <v>2714374.7199999997</v>
      </c>
      <c r="D28" s="35"/>
      <c r="E28" s="112" t="s">
        <v>169</v>
      </c>
      <c r="F28" s="115">
        <v>157118.46</v>
      </c>
      <c r="G28" s="72">
        <f>F28</f>
        <v>157118.46</v>
      </c>
      <c r="H28" s="72"/>
      <c r="I28" s="141"/>
      <c r="J28" s="142"/>
      <c r="K28" s="142"/>
      <c r="L28" s="79"/>
    </row>
    <row r="29" spans="1:12">
      <c r="A29" s="45" t="s">
        <v>482</v>
      </c>
      <c r="B29" s="48">
        <v>342246.29000000004</v>
      </c>
      <c r="D29" s="35"/>
      <c r="E29" s="52" t="s">
        <v>482</v>
      </c>
      <c r="F29" s="49">
        <v>3073.74</v>
      </c>
      <c r="G29" s="72"/>
      <c r="H29" s="72"/>
      <c r="I29" s="141"/>
      <c r="J29" s="142"/>
      <c r="K29" s="142"/>
      <c r="L29" s="79"/>
    </row>
    <row r="30" spans="1:12">
      <c r="A30" s="50" t="s">
        <v>483</v>
      </c>
      <c r="B30" s="526">
        <f>B25+B26-B29</f>
        <v>300519348.07999998</v>
      </c>
      <c r="D30" s="141"/>
      <c r="E30" s="50" t="s">
        <v>483</v>
      </c>
      <c r="F30" s="80">
        <f>F25+F26-F29</f>
        <v>17511453.670000009</v>
      </c>
      <c r="G30" s="72"/>
      <c r="H30" s="72"/>
      <c r="I30" s="141"/>
      <c r="J30" s="146"/>
      <c r="K30" s="142"/>
      <c r="L30" s="79"/>
    </row>
    <row r="31" spans="1:12">
      <c r="G31" s="72"/>
      <c r="H31" s="72"/>
      <c r="I31" s="79"/>
      <c r="J31" s="142"/>
      <c r="K31" s="142"/>
      <c r="L31" s="79"/>
    </row>
    <row r="32" spans="1:12">
      <c r="A32" s="110" t="s">
        <v>228</v>
      </c>
      <c r="B32" s="42">
        <f>B30</f>
        <v>300519348.07999998</v>
      </c>
      <c r="D32" s="35"/>
      <c r="E32" s="110" t="s">
        <v>228</v>
      </c>
      <c r="F32" s="44">
        <f>F30</f>
        <v>17511453.670000009</v>
      </c>
      <c r="G32" s="72"/>
      <c r="H32" s="72"/>
      <c r="I32" s="141"/>
      <c r="J32" s="142"/>
      <c r="K32" s="142"/>
      <c r="L32" s="79"/>
    </row>
    <row r="33" spans="1:22">
      <c r="A33" s="45" t="s">
        <v>487</v>
      </c>
      <c r="B33" s="46">
        <f>B34+B35</f>
        <v>9202129.7899999991</v>
      </c>
      <c r="C33" s="71"/>
      <c r="D33" s="35"/>
      <c r="E33" s="52" t="s">
        <v>490</v>
      </c>
      <c r="F33" s="46">
        <f>F34+F35</f>
        <v>314714.34999999998</v>
      </c>
      <c r="G33" s="147"/>
      <c r="H33" s="141"/>
      <c r="I33" s="141"/>
      <c r="J33" s="142"/>
      <c r="K33" s="142"/>
      <c r="L33" s="79"/>
    </row>
    <row r="34" spans="1:22">
      <c r="A34" s="47" t="s">
        <v>168</v>
      </c>
      <c r="B34" s="46">
        <v>6765590.8399999999</v>
      </c>
      <c r="C34" s="37">
        <v>9202129.7899999991</v>
      </c>
      <c r="D34" s="141"/>
      <c r="E34" s="47" t="s">
        <v>168</v>
      </c>
      <c r="F34" s="46">
        <v>174044.27</v>
      </c>
      <c r="G34" s="72"/>
      <c r="H34" s="72"/>
      <c r="I34" s="141"/>
      <c r="J34" s="145"/>
      <c r="K34" s="142"/>
      <c r="L34" s="148"/>
      <c r="M34" s="77"/>
    </row>
    <row r="35" spans="1:22">
      <c r="A35" s="350" t="s">
        <v>169</v>
      </c>
      <c r="B35" s="351">
        <v>2436538.9499999997</v>
      </c>
      <c r="D35" s="141"/>
      <c r="E35" s="112" t="s">
        <v>169</v>
      </c>
      <c r="F35" s="115">
        <v>140670.07999999999</v>
      </c>
      <c r="G35" s="72">
        <f>F35</f>
        <v>140670.07999999999</v>
      </c>
      <c r="H35" s="72"/>
      <c r="I35" s="141"/>
      <c r="J35" s="142"/>
      <c r="K35" s="142"/>
      <c r="L35" s="79"/>
    </row>
    <row r="36" spans="1:22">
      <c r="A36" s="45" t="s">
        <v>488</v>
      </c>
      <c r="B36" s="48">
        <v>5049270.5999999996</v>
      </c>
      <c r="D36" s="141"/>
      <c r="E36" s="52" t="s">
        <v>482</v>
      </c>
      <c r="F36" s="49">
        <v>12947.9</v>
      </c>
      <c r="G36" s="149"/>
      <c r="H36" s="72"/>
      <c r="I36" s="141"/>
      <c r="J36" s="142"/>
      <c r="K36" s="142"/>
      <c r="L36" s="79"/>
    </row>
    <row r="37" spans="1:22">
      <c r="A37" s="50" t="s">
        <v>489</v>
      </c>
      <c r="B37" s="80">
        <f>B32+B33-B36</f>
        <v>304672207.26999998</v>
      </c>
      <c r="D37" s="141"/>
      <c r="E37" s="50" t="s">
        <v>489</v>
      </c>
      <c r="F37" s="526">
        <f>F32+F33-F36</f>
        <v>17813220.120000012</v>
      </c>
      <c r="G37" s="150"/>
      <c r="H37" s="72"/>
      <c r="I37" s="151"/>
      <c r="J37" s="152"/>
      <c r="K37" s="152"/>
      <c r="L37" s="151"/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spans="1:22">
      <c r="D38" s="151"/>
      <c r="G38" s="150"/>
      <c r="H38" s="72"/>
      <c r="I38" s="151"/>
      <c r="J38" s="152"/>
      <c r="K38" s="152"/>
      <c r="L38" s="151"/>
      <c r="M38" s="36"/>
      <c r="N38" s="36"/>
      <c r="O38" s="36"/>
      <c r="P38" s="36"/>
      <c r="Q38" s="36"/>
      <c r="R38" s="36"/>
      <c r="S38" s="36"/>
      <c r="T38" s="36"/>
      <c r="U38" s="36"/>
      <c r="V38" s="36"/>
    </row>
    <row r="39" spans="1:22">
      <c r="A39" s="51"/>
      <c r="G39" s="72"/>
      <c r="H39" s="72"/>
      <c r="I39" s="79"/>
      <c r="J39" s="79"/>
      <c r="K39" s="79"/>
      <c r="L39" s="79"/>
    </row>
    <row r="40" spans="1:22">
      <c r="A40" s="110" t="s">
        <v>228</v>
      </c>
      <c r="B40" s="44">
        <f>B37</f>
        <v>304672207.26999998</v>
      </c>
      <c r="C40" s="72"/>
      <c r="D40" s="151"/>
      <c r="E40" s="110" t="s">
        <v>228</v>
      </c>
      <c r="F40" s="44">
        <f>F37</f>
        <v>17813220.120000012</v>
      </c>
      <c r="G40" s="72"/>
      <c r="H40" s="72"/>
      <c r="I40" s="79"/>
      <c r="J40" s="79"/>
      <c r="K40" s="79"/>
      <c r="L40" s="79"/>
    </row>
    <row r="41" spans="1:22">
      <c r="A41" s="52" t="s">
        <v>491</v>
      </c>
      <c r="B41" s="115">
        <f>B43+B44</f>
        <v>10526615.9</v>
      </c>
      <c r="C41" s="147"/>
      <c r="D41" s="141"/>
      <c r="E41" s="52" t="s">
        <v>491</v>
      </c>
      <c r="F41" s="115">
        <f>F43+F44</f>
        <v>332294.31999999995</v>
      </c>
      <c r="G41" s="147"/>
      <c r="H41" s="141"/>
      <c r="I41" s="79"/>
      <c r="J41" s="79"/>
      <c r="K41" s="79"/>
      <c r="L41" s="79"/>
    </row>
    <row r="42" spans="1:22">
      <c r="A42" s="114"/>
      <c r="B42" s="115"/>
      <c r="C42" s="72">
        <f>B41</f>
        <v>10526615.9</v>
      </c>
      <c r="D42" s="151"/>
      <c r="E42" s="112" t="s">
        <v>167</v>
      </c>
      <c r="F42" s="115"/>
      <c r="G42" s="72"/>
      <c r="H42" s="72"/>
      <c r="I42" s="79"/>
      <c r="J42" s="139"/>
      <c r="K42" s="79"/>
      <c r="L42" s="79"/>
    </row>
    <row r="43" spans="1:22">
      <c r="A43" s="112" t="s">
        <v>168</v>
      </c>
      <c r="B43" s="115">
        <v>7376820.370000001</v>
      </c>
      <c r="C43" s="72"/>
      <c r="D43" s="151"/>
      <c r="E43" s="112" t="s">
        <v>168</v>
      </c>
      <c r="F43" s="115">
        <v>150966.85999999999</v>
      </c>
      <c r="G43" s="72"/>
      <c r="H43" s="72"/>
      <c r="I43" s="79"/>
      <c r="J43" s="145"/>
      <c r="K43" s="79"/>
      <c r="L43" s="79"/>
    </row>
    <row r="44" spans="1:22">
      <c r="A44" s="52" t="s">
        <v>169</v>
      </c>
      <c r="B44" s="49">
        <v>3149795.53</v>
      </c>
      <c r="C44" s="72"/>
      <c r="D44" s="151"/>
      <c r="E44" s="52" t="s">
        <v>169</v>
      </c>
      <c r="F44" s="49">
        <v>181327.46</v>
      </c>
      <c r="G44" s="72">
        <f>F44</f>
        <v>181327.46</v>
      </c>
      <c r="H44" s="72"/>
      <c r="I44" s="79"/>
      <c r="J44" s="142"/>
      <c r="K44" s="79"/>
      <c r="L44" s="79"/>
    </row>
    <row r="45" spans="1:22">
      <c r="A45" s="52" t="s">
        <v>492</v>
      </c>
      <c r="B45" s="49">
        <v>1640088.65</v>
      </c>
      <c r="C45" s="72"/>
      <c r="D45" s="156"/>
      <c r="E45" s="52" t="s">
        <v>492</v>
      </c>
      <c r="F45" s="49">
        <v>22651.35</v>
      </c>
      <c r="G45" s="72"/>
      <c r="H45" s="72"/>
      <c r="I45" s="79"/>
      <c r="J45" s="142"/>
      <c r="K45" s="79"/>
      <c r="L45" s="138"/>
    </row>
    <row r="46" spans="1:22">
      <c r="A46" s="50" t="s">
        <v>493</v>
      </c>
      <c r="B46" s="80">
        <f>B40+B41-B45</f>
        <v>313558734.51999998</v>
      </c>
      <c r="C46" s="72"/>
      <c r="D46" s="151"/>
      <c r="E46" s="50" t="s">
        <v>493</v>
      </c>
      <c r="F46" s="526">
        <f>F40+F41-F45</f>
        <v>18122863.090000011</v>
      </c>
      <c r="G46" s="72"/>
      <c r="H46" s="72"/>
      <c r="I46" s="79"/>
      <c r="J46" s="142"/>
      <c r="K46" s="79"/>
      <c r="L46" s="79"/>
    </row>
    <row r="47" spans="1:22">
      <c r="C47" s="72"/>
      <c r="D47" s="151"/>
      <c r="G47" s="72"/>
      <c r="H47" s="72"/>
      <c r="I47" s="79"/>
      <c r="J47" s="142"/>
      <c r="K47" s="79"/>
      <c r="L47" s="79"/>
    </row>
    <row r="48" spans="1:22">
      <c r="C48" s="72"/>
      <c r="E48" s="54"/>
      <c r="J48" s="57"/>
    </row>
    <row r="49" spans="1:10">
      <c r="A49" s="110" t="s">
        <v>228</v>
      </c>
      <c r="B49" s="44">
        <f>B46</f>
        <v>313558734.51999998</v>
      </c>
      <c r="C49" s="72"/>
      <c r="E49" s="110" t="s">
        <v>228</v>
      </c>
      <c r="F49" s="44">
        <f>F46</f>
        <v>18122863.090000011</v>
      </c>
      <c r="J49" s="57"/>
    </row>
    <row r="50" spans="1:10">
      <c r="A50" s="52" t="s">
        <v>494</v>
      </c>
      <c r="B50" s="49">
        <f>B52+B53</f>
        <v>9840375.7100000009</v>
      </c>
      <c r="C50" s="147"/>
      <c r="D50" s="35"/>
      <c r="E50" s="52" t="s">
        <v>494</v>
      </c>
      <c r="F50" s="49">
        <f>F52+F53</f>
        <v>309410.34999999998</v>
      </c>
      <c r="H50" s="35"/>
      <c r="J50" s="57"/>
    </row>
    <row r="51" spans="1:10">
      <c r="A51" s="53"/>
      <c r="B51" s="49"/>
      <c r="C51" s="72">
        <f>B50</f>
        <v>9840375.7100000009</v>
      </c>
      <c r="E51" s="52" t="s">
        <v>167</v>
      </c>
      <c r="F51" s="49"/>
      <c r="J51" s="57"/>
    </row>
    <row r="52" spans="1:10">
      <c r="A52" s="52" t="s">
        <v>168</v>
      </c>
      <c r="B52" s="49">
        <v>6724343.5100000007</v>
      </c>
      <c r="C52" s="72"/>
      <c r="E52" s="52" t="s">
        <v>168</v>
      </c>
      <c r="F52" s="49">
        <v>130953.56</v>
      </c>
      <c r="J52" s="57"/>
    </row>
    <row r="53" spans="1:10">
      <c r="A53" s="52" t="s">
        <v>169</v>
      </c>
      <c r="B53" s="49">
        <v>3116032.2</v>
      </c>
      <c r="C53" s="72"/>
      <c r="E53" s="52" t="s">
        <v>169</v>
      </c>
      <c r="F53" s="49">
        <v>178456.79</v>
      </c>
      <c r="G53" s="37">
        <f>F53</f>
        <v>178456.79</v>
      </c>
      <c r="J53" s="57"/>
    </row>
    <row r="54" spans="1:10">
      <c r="A54" s="52" t="s">
        <v>495</v>
      </c>
      <c r="B54" s="49">
        <v>6608520.7400000002</v>
      </c>
      <c r="C54" s="72"/>
      <c r="E54" s="52" t="s">
        <v>495</v>
      </c>
      <c r="F54" s="49">
        <v>8771.98</v>
      </c>
      <c r="J54" s="140"/>
    </row>
    <row r="55" spans="1:10">
      <c r="A55" s="50" t="s">
        <v>496</v>
      </c>
      <c r="B55" s="80">
        <f>B49+B50-B54</f>
        <v>316790589.48999995</v>
      </c>
      <c r="E55" s="50" t="s">
        <v>496</v>
      </c>
      <c r="F55" s="80">
        <f>F49+F50-F54</f>
        <v>18423501.460000012</v>
      </c>
      <c r="G55" s="81"/>
      <c r="J55" s="57"/>
    </row>
    <row r="56" spans="1:10">
      <c r="I56" s="78"/>
      <c r="J56" s="57"/>
    </row>
    <row r="57" spans="1:10">
      <c r="J57" s="57"/>
    </row>
    <row r="58" spans="1:10">
      <c r="A58" s="110" t="s">
        <v>228</v>
      </c>
      <c r="B58" s="44">
        <f>B55</f>
        <v>316790589.48999995</v>
      </c>
      <c r="E58" s="110" t="s">
        <v>228</v>
      </c>
      <c r="F58" s="44">
        <f>F55</f>
        <v>18423501.460000012</v>
      </c>
      <c r="I58" s="78"/>
      <c r="J58" s="57"/>
    </row>
    <row r="59" spans="1:10">
      <c r="A59" s="52" t="s">
        <v>497</v>
      </c>
      <c r="B59" s="49">
        <f>B61+B62</f>
        <v>9284105.0399999991</v>
      </c>
      <c r="C59" s="71"/>
      <c r="D59" s="35"/>
      <c r="E59" s="52" t="s">
        <v>497</v>
      </c>
      <c r="F59" s="49">
        <f>F61+F62</f>
        <v>358069.64</v>
      </c>
      <c r="J59" s="57"/>
    </row>
    <row r="60" spans="1:10">
      <c r="A60" s="53"/>
      <c r="B60" s="49"/>
      <c r="C60" s="72">
        <f>B59</f>
        <v>9284105.0399999991</v>
      </c>
      <c r="E60" s="52"/>
      <c r="F60" s="49"/>
      <c r="J60" s="153"/>
    </row>
    <row r="61" spans="1:10">
      <c r="A61" s="52" t="s">
        <v>168</v>
      </c>
      <c r="B61" s="49">
        <f>2848.73+1625257.57+4209475.78+116637.96+109032.24</f>
        <v>6063252.2800000003</v>
      </c>
      <c r="C61" s="72"/>
      <c r="E61" s="52" t="s">
        <v>168</v>
      </c>
      <c r="F61" s="49">
        <v>171704.13</v>
      </c>
      <c r="J61" s="140"/>
    </row>
    <row r="62" spans="1:10">
      <c r="A62" s="52" t="s">
        <v>169</v>
      </c>
      <c r="B62" s="49">
        <f>3220852.76</f>
        <v>3220852.76</v>
      </c>
      <c r="C62" s="72"/>
      <c r="D62" s="54"/>
      <c r="E62" s="52" t="s">
        <v>169</v>
      </c>
      <c r="F62" s="49">
        <f>133408.71+52956.8</f>
        <v>186365.51</v>
      </c>
      <c r="G62" s="37">
        <f>F62</f>
        <v>186365.51</v>
      </c>
      <c r="J62" s="57"/>
    </row>
    <row r="63" spans="1:10">
      <c r="A63" s="52" t="s">
        <v>498</v>
      </c>
      <c r="B63" s="49">
        <f>233971.17+233553.32+149383.83+5503923.31+760243.53+6490+165127.83</f>
        <v>7052692.9900000002</v>
      </c>
      <c r="C63" s="72"/>
      <c r="E63" s="52" t="s">
        <v>498</v>
      </c>
      <c r="F63" s="49">
        <v>29213.34</v>
      </c>
      <c r="J63" s="57"/>
    </row>
    <row r="64" spans="1:10">
      <c r="A64" s="50" t="s">
        <v>499</v>
      </c>
      <c r="B64" s="80">
        <f>B58+B59-B63</f>
        <v>319022001.53999996</v>
      </c>
      <c r="C64" s="72"/>
      <c r="E64" s="50" t="s">
        <v>499</v>
      </c>
      <c r="F64" s="80">
        <f>F58+F59-F63</f>
        <v>18752357.760000013</v>
      </c>
      <c r="J64" s="57"/>
    </row>
    <row r="65" spans="1:10">
      <c r="C65" s="72"/>
      <c r="J65" s="57"/>
    </row>
    <row r="66" spans="1:10">
      <c r="C66" s="72"/>
      <c r="J66" s="57"/>
    </row>
    <row r="67" spans="1:10" s="70" customFormat="1">
      <c r="A67" s="110" t="s">
        <v>228</v>
      </c>
      <c r="B67" s="44">
        <f>B64</f>
        <v>319022001.53999996</v>
      </c>
      <c r="C67" s="72"/>
      <c r="D67" s="36"/>
      <c r="E67" s="110" t="s">
        <v>228</v>
      </c>
      <c r="F67" s="44">
        <f>F64</f>
        <v>18752357.760000013</v>
      </c>
      <c r="G67" s="37"/>
      <c r="H67" s="37"/>
      <c r="I67" s="78"/>
      <c r="J67" s="57"/>
    </row>
    <row r="68" spans="1:10" s="70" customFormat="1">
      <c r="A68" s="52" t="s">
        <v>500</v>
      </c>
      <c r="B68" s="49">
        <f>B70+B71</f>
        <v>8170100.2999999998</v>
      </c>
      <c r="C68" s="147"/>
      <c r="D68" s="35"/>
      <c r="E68" s="52" t="s">
        <v>500</v>
      </c>
      <c r="F68" s="49">
        <f>F70+F71</f>
        <v>400935.61</v>
      </c>
      <c r="G68" s="37"/>
      <c r="H68" s="37"/>
      <c r="J68" s="57"/>
    </row>
    <row r="69" spans="1:10" s="70" customFormat="1">
      <c r="A69" s="53"/>
      <c r="B69" s="49"/>
      <c r="C69" s="72"/>
      <c r="D69" s="36"/>
      <c r="E69" s="52" t="s">
        <v>167</v>
      </c>
      <c r="F69" s="49"/>
      <c r="G69" s="37"/>
      <c r="H69" s="37"/>
      <c r="J69" s="153"/>
    </row>
    <row r="70" spans="1:10" s="70" customFormat="1">
      <c r="A70" s="52" t="s">
        <v>168</v>
      </c>
      <c r="B70" s="49">
        <v>4434475.93</v>
      </c>
      <c r="C70" s="72">
        <f>B70+B71</f>
        <v>8170100.2999999998</v>
      </c>
      <c r="D70" s="36"/>
      <c r="E70" s="52" t="s">
        <v>168</v>
      </c>
      <c r="F70" s="49">
        <v>182909.97999999998</v>
      </c>
      <c r="G70" s="37"/>
      <c r="H70" s="37"/>
      <c r="J70" s="140"/>
    </row>
    <row r="71" spans="1:10" s="70" customFormat="1">
      <c r="A71" s="52" t="s">
        <v>169</v>
      </c>
      <c r="B71" s="49">
        <v>3735624.37</v>
      </c>
      <c r="C71" s="72"/>
      <c r="D71" s="36"/>
      <c r="E71" s="52" t="s">
        <v>169</v>
      </c>
      <c r="F71" s="49">
        <v>218025.63</v>
      </c>
      <c r="G71" s="37">
        <f>F71</f>
        <v>218025.63</v>
      </c>
      <c r="H71" s="37"/>
      <c r="J71" s="57"/>
    </row>
    <row r="72" spans="1:10" s="70" customFormat="1">
      <c r="A72" s="52" t="s">
        <v>501</v>
      </c>
      <c r="B72" s="49">
        <v>6921236.8500000034</v>
      </c>
      <c r="C72" s="72"/>
      <c r="D72" s="36"/>
      <c r="E72" s="52" t="s">
        <v>501</v>
      </c>
      <c r="F72" s="49">
        <v>3397.36</v>
      </c>
      <c r="G72" s="37"/>
      <c r="H72" s="37"/>
      <c r="J72" s="57"/>
    </row>
    <row r="73" spans="1:10" s="70" customFormat="1">
      <c r="A73" s="50" t="s">
        <v>502</v>
      </c>
      <c r="B73" s="80">
        <f>B67+B68-B72</f>
        <v>320270864.98999995</v>
      </c>
      <c r="C73" s="72"/>
      <c r="D73" s="36"/>
      <c r="E73" s="50" t="s">
        <v>502</v>
      </c>
      <c r="F73" s="80">
        <f>F67+F68-F72</f>
        <v>19149896.010000013</v>
      </c>
      <c r="G73" s="37"/>
      <c r="H73" s="37"/>
      <c r="J73" s="57"/>
    </row>
    <row r="74" spans="1:10">
      <c r="J74" s="57"/>
    </row>
    <row r="75" spans="1:10">
      <c r="J75" s="57"/>
    </row>
    <row r="76" spans="1:10" s="70" customFormat="1">
      <c r="A76" s="110" t="s">
        <v>228</v>
      </c>
      <c r="B76" s="44">
        <f>B73</f>
        <v>320270864.98999995</v>
      </c>
      <c r="C76" s="37"/>
      <c r="D76" s="36"/>
      <c r="E76" s="110" t="s">
        <v>228</v>
      </c>
      <c r="F76" s="44">
        <f>F73</f>
        <v>19149896.010000013</v>
      </c>
      <c r="G76" s="37"/>
      <c r="H76" s="37"/>
      <c r="I76" s="78"/>
      <c r="J76" s="57"/>
    </row>
    <row r="77" spans="1:10" s="70" customFormat="1">
      <c r="A77" s="52"/>
      <c r="B77" s="49"/>
      <c r="C77" s="71"/>
      <c r="D77" s="35"/>
      <c r="E77" s="52"/>
      <c r="F77" s="49"/>
      <c r="G77" s="37"/>
      <c r="H77" s="37"/>
      <c r="J77" s="57"/>
    </row>
    <row r="78" spans="1:10" s="70" customFormat="1">
      <c r="A78" s="52" t="s">
        <v>211</v>
      </c>
      <c r="B78" s="49">
        <f>B79+B80</f>
        <v>6871202.7300000004</v>
      </c>
      <c r="C78" s="37">
        <f>B78</f>
        <v>6871202.7300000004</v>
      </c>
      <c r="D78" s="36"/>
      <c r="E78" s="52" t="s">
        <v>211</v>
      </c>
      <c r="F78" s="49">
        <f>F79+F80</f>
        <v>475241.85</v>
      </c>
      <c r="G78" s="37"/>
      <c r="H78" s="37"/>
      <c r="J78" s="153"/>
    </row>
    <row r="79" spans="1:10" s="70" customFormat="1">
      <c r="A79" s="52" t="s">
        <v>168</v>
      </c>
      <c r="B79" s="49">
        <v>3455305.67</v>
      </c>
      <c r="C79" s="72"/>
      <c r="D79" s="36"/>
      <c r="E79" s="52" t="s">
        <v>168</v>
      </c>
      <c r="F79" s="49">
        <v>271966.62</v>
      </c>
      <c r="G79" s="37"/>
      <c r="H79" s="37"/>
      <c r="J79" s="140"/>
    </row>
    <row r="80" spans="1:10" s="70" customFormat="1">
      <c r="A80" s="52" t="s">
        <v>169</v>
      </c>
      <c r="B80" s="49">
        <f>3280652.13+135244.93</f>
        <v>3415897.06</v>
      </c>
      <c r="C80" s="37"/>
      <c r="D80" s="36"/>
      <c r="E80" s="52" t="s">
        <v>169</v>
      </c>
      <c r="F80" s="49">
        <f>143390.66+59884.57</f>
        <v>203275.23</v>
      </c>
      <c r="G80" s="37">
        <f>F80</f>
        <v>203275.23</v>
      </c>
      <c r="H80" s="37"/>
      <c r="J80" s="57"/>
    </row>
    <row r="81" spans="1:13" s="70" customFormat="1">
      <c r="A81" s="52" t="s">
        <v>503</v>
      </c>
      <c r="B81" s="49">
        <v>5604866.9500000002</v>
      </c>
      <c r="C81" s="37"/>
      <c r="D81" s="36"/>
      <c r="E81" s="52" t="s">
        <v>503</v>
      </c>
      <c r="F81" s="49">
        <v>35212.21</v>
      </c>
      <c r="G81" s="37"/>
      <c r="H81" s="37"/>
      <c r="J81" s="57"/>
    </row>
    <row r="82" spans="1:13" s="70" customFormat="1">
      <c r="A82" s="50" t="s">
        <v>504</v>
      </c>
      <c r="B82" s="80">
        <f>11547842.31+309989358.46</f>
        <v>321537200.76999998</v>
      </c>
      <c r="C82" s="37"/>
      <c r="D82" s="36"/>
      <c r="E82" s="50" t="s">
        <v>504</v>
      </c>
      <c r="F82" s="80">
        <f>6040918.99+13549006.66</f>
        <v>19589925.649999999</v>
      </c>
      <c r="G82" s="37"/>
      <c r="H82" s="37"/>
      <c r="J82" s="57"/>
    </row>
    <row r="83" spans="1:13">
      <c r="J83" s="57"/>
    </row>
    <row r="84" spans="1:13">
      <c r="J84" s="57"/>
    </row>
    <row r="85" spans="1:13" s="70" customFormat="1">
      <c r="A85" s="110" t="s">
        <v>228</v>
      </c>
      <c r="B85" s="44">
        <f>B82</f>
        <v>321537200.76999998</v>
      </c>
      <c r="C85" s="37"/>
      <c r="D85" s="36"/>
      <c r="E85" s="110" t="s">
        <v>228</v>
      </c>
      <c r="F85" s="44">
        <f>F82</f>
        <v>19589925.649999999</v>
      </c>
      <c r="G85" s="37"/>
      <c r="H85" s="37"/>
      <c r="I85" s="78"/>
      <c r="J85" s="57"/>
    </row>
    <row r="86" spans="1:13" s="70" customFormat="1">
      <c r="A86" s="52"/>
      <c r="B86" s="49"/>
      <c r="C86" s="71"/>
      <c r="D86" s="35"/>
      <c r="E86" s="52"/>
      <c r="F86" s="49"/>
      <c r="G86" s="37"/>
      <c r="H86" s="37"/>
      <c r="J86" s="57"/>
    </row>
    <row r="87" spans="1:13" s="70" customFormat="1">
      <c r="A87" s="52" t="s">
        <v>212</v>
      </c>
      <c r="B87" s="49">
        <f>B88+B89</f>
        <v>6937645.29</v>
      </c>
      <c r="C87" s="72">
        <f>B87</f>
        <v>6937645.29</v>
      </c>
      <c r="D87" s="151"/>
      <c r="E87" s="52" t="s">
        <v>212</v>
      </c>
      <c r="F87" s="49">
        <f>F88+F89</f>
        <v>332632.99</v>
      </c>
      <c r="G87" s="37"/>
      <c r="H87" s="37"/>
      <c r="J87" s="153"/>
    </row>
    <row r="88" spans="1:13" s="70" customFormat="1">
      <c r="A88" s="52" t="s">
        <v>168</v>
      </c>
      <c r="B88" s="49">
        <v>3687551.84</v>
      </c>
      <c r="C88" s="72"/>
      <c r="D88" s="151"/>
      <c r="E88" s="52" t="s">
        <v>168</v>
      </c>
      <c r="F88" s="49">
        <f>6257+8756+2517+5548+0.03+6495+14039+253.71+0.04+7198+6261+5963+7.31+6524+0.06+0.09+106.78+7097+2034.41+7293+8680.26+5639+5403+6618+6420+6236+5438+4985</f>
        <v>135769.69</v>
      </c>
      <c r="G88" s="37"/>
      <c r="H88" s="37"/>
      <c r="J88" s="140"/>
    </row>
    <row r="89" spans="1:13" s="70" customFormat="1">
      <c r="A89" s="52" t="s">
        <v>169</v>
      </c>
      <c r="B89" s="49">
        <v>3250093.45</v>
      </c>
      <c r="C89" s="72"/>
      <c r="D89" s="151"/>
      <c r="E89" s="52" t="s">
        <v>169</v>
      </c>
      <c r="F89" s="49">
        <v>196863.30000000002</v>
      </c>
      <c r="G89" s="37">
        <f>F89</f>
        <v>196863.30000000002</v>
      </c>
      <c r="H89" s="37"/>
      <c r="J89" s="57"/>
    </row>
    <row r="90" spans="1:13" s="70" customFormat="1">
      <c r="A90" s="52" t="s">
        <v>505</v>
      </c>
      <c r="B90" s="49">
        <f>1576450.42+1250778.11+2690228.96+2902585.16+513207.69</f>
        <v>8933250.3399999999</v>
      </c>
      <c r="C90" s="72"/>
      <c r="D90" s="151"/>
      <c r="E90" s="52" t="s">
        <v>505</v>
      </c>
      <c r="F90" s="49">
        <f>18.27+36.75+695.28+5972.26+214.98+60.31+8432.98+3998.77+15000+7723.67+51.76+8.17+80000+80000+4266.18</f>
        <v>206479.38</v>
      </c>
      <c r="G90" s="37"/>
      <c r="H90" s="37"/>
      <c r="J90" s="57"/>
    </row>
    <row r="91" spans="1:13" s="70" customFormat="1">
      <c r="A91" s="50" t="s">
        <v>506</v>
      </c>
      <c r="B91" s="80">
        <f>B85+B87-B90</f>
        <v>319541595.72000003</v>
      </c>
      <c r="C91" s="72"/>
      <c r="D91" s="151"/>
      <c r="E91" s="50" t="s">
        <v>506</v>
      </c>
      <c r="F91" s="80">
        <f>F85+F87-F90</f>
        <v>19716079.259999998</v>
      </c>
      <c r="G91" s="37"/>
      <c r="H91" s="37"/>
      <c r="J91" s="57"/>
    </row>
    <row r="92" spans="1:13">
      <c r="C92" s="72"/>
      <c r="D92" s="151"/>
      <c r="J92" s="57"/>
    </row>
    <row r="93" spans="1:13">
      <c r="C93" s="72"/>
      <c r="D93" s="151"/>
      <c r="G93" s="72"/>
      <c r="H93" s="72">
        <f>F27+F34+F43+F52+F61+F70+F79+F88</f>
        <v>1360960.1099999999</v>
      </c>
      <c r="I93" s="139" t="s">
        <v>2717</v>
      </c>
      <c r="J93" s="142"/>
      <c r="K93" s="79"/>
      <c r="L93" s="79"/>
      <c r="M93" s="79"/>
    </row>
    <row r="94" spans="1:13">
      <c r="A94" s="110" t="s">
        <v>228</v>
      </c>
      <c r="B94" s="44">
        <f>B91</f>
        <v>319541595.72000003</v>
      </c>
      <c r="C94" s="72"/>
      <c r="D94" s="151"/>
      <c r="E94" s="110" t="s">
        <v>228</v>
      </c>
      <c r="F94" s="44">
        <f>F91</f>
        <v>19716079.259999998</v>
      </c>
      <c r="G94" s="72"/>
      <c r="H94" s="72"/>
      <c r="I94" s="79"/>
      <c r="J94" s="142"/>
      <c r="K94" s="79"/>
      <c r="L94" s="79"/>
      <c r="M94" s="79"/>
    </row>
    <row r="95" spans="1:13">
      <c r="A95" s="52"/>
      <c r="B95" s="49"/>
      <c r="C95" s="147"/>
      <c r="D95" s="141"/>
      <c r="E95" s="52"/>
      <c r="F95" s="49"/>
      <c r="G95" s="72"/>
      <c r="H95" s="72"/>
      <c r="I95" s="79"/>
      <c r="J95" s="142"/>
      <c r="K95" s="79"/>
      <c r="L95" s="79"/>
      <c r="M95" s="79"/>
    </row>
    <row r="96" spans="1:13">
      <c r="A96" s="52" t="s">
        <v>219</v>
      </c>
      <c r="B96" s="113">
        <f>B97+B98</f>
        <v>6902714.4900000002</v>
      </c>
      <c r="C96" s="72">
        <f>B96</f>
        <v>6902714.4900000002</v>
      </c>
      <c r="D96" s="151"/>
      <c r="E96" s="52" t="s">
        <v>219</v>
      </c>
      <c r="F96" s="113">
        <f>F97+F98</f>
        <v>341193.27999999997</v>
      </c>
      <c r="G96" s="72"/>
      <c r="H96" s="72"/>
      <c r="I96" s="79"/>
      <c r="J96" s="144"/>
      <c r="K96" s="79"/>
      <c r="L96" s="79"/>
      <c r="M96" s="79"/>
    </row>
    <row r="97" spans="1:13">
      <c r="A97" s="112" t="s">
        <v>168</v>
      </c>
      <c r="B97" s="49">
        <f>63146.66+3174036.66</f>
        <v>3237183.3200000003</v>
      </c>
      <c r="C97" s="72"/>
      <c r="D97" s="151"/>
      <c r="E97" s="112" t="s">
        <v>168</v>
      </c>
      <c r="F97" s="49">
        <f>6241+8323+4893+5625+7350+7612+7859+6338+6766+4458+6374+6794+5344+7497+14288.11+7270+6163+4838+4445+5814+8358</f>
        <v>142650.10999999999</v>
      </c>
      <c r="G97" s="72"/>
      <c r="H97" s="72"/>
      <c r="I97" s="79"/>
      <c r="J97" s="145"/>
      <c r="K97" s="79"/>
      <c r="L97" s="79"/>
      <c r="M97" s="79"/>
    </row>
    <row r="98" spans="1:13">
      <c r="A98" s="112" t="s">
        <v>169</v>
      </c>
      <c r="B98" s="49">
        <v>3665531.17</v>
      </c>
      <c r="C98" s="72"/>
      <c r="D98" s="151"/>
      <c r="E98" s="112" t="s">
        <v>169</v>
      </c>
      <c r="F98" s="49">
        <f>138730.71+59812.46</f>
        <v>198543.16999999998</v>
      </c>
      <c r="G98" s="72" t="str">
        <f>E98</f>
        <v>Rendimento</v>
      </c>
      <c r="H98" s="151"/>
      <c r="I98" s="79"/>
      <c r="J98" s="142"/>
      <c r="K98" s="79"/>
      <c r="L98" s="79"/>
      <c r="M98" s="79"/>
    </row>
    <row r="99" spans="1:13">
      <c r="A99" s="52" t="s">
        <v>507</v>
      </c>
      <c r="B99" s="49">
        <f>4010001.46+20000</f>
        <v>4030001.46</v>
      </c>
      <c r="C99" s="72"/>
      <c r="D99" s="151"/>
      <c r="E99" s="52" t="s">
        <v>507</v>
      </c>
      <c r="F99" s="49">
        <v>3300.93</v>
      </c>
      <c r="G99" s="149"/>
      <c r="H99" s="72"/>
      <c r="I99" s="79"/>
      <c r="J99" s="142"/>
      <c r="K99" s="154"/>
      <c r="L99" s="155"/>
      <c r="M99" s="139"/>
    </row>
    <row r="100" spans="1:13">
      <c r="A100" s="50" t="s">
        <v>508</v>
      </c>
      <c r="B100" s="80">
        <f>B94+B96-B99</f>
        <v>322414308.75000006</v>
      </c>
      <c r="C100" s="72"/>
      <c r="D100" s="151"/>
      <c r="E100" s="50" t="s">
        <v>508</v>
      </c>
      <c r="F100" s="80">
        <f>F94+F96-F99</f>
        <v>20053971.609999999</v>
      </c>
      <c r="G100" s="149"/>
      <c r="H100" s="72"/>
      <c r="I100" s="79"/>
      <c r="J100" s="142"/>
      <c r="K100" s="79"/>
      <c r="L100" s="138"/>
      <c r="M100" s="79"/>
    </row>
    <row r="101" spans="1:13">
      <c r="C101" s="72"/>
      <c r="D101" s="151"/>
      <c r="G101" s="149"/>
      <c r="H101" s="149"/>
      <c r="I101" s="79"/>
      <c r="J101" s="142"/>
      <c r="K101" s="79"/>
      <c r="L101" s="79"/>
      <c r="M101" s="79"/>
    </row>
    <row r="102" spans="1:13">
      <c r="C102" s="72"/>
      <c r="D102" s="151"/>
      <c r="G102" s="149"/>
      <c r="H102" s="72"/>
      <c r="I102" s="79"/>
      <c r="J102" s="79"/>
      <c r="K102" s="79"/>
      <c r="L102" s="138"/>
      <c r="M102" s="79"/>
    </row>
    <row r="103" spans="1:13">
      <c r="A103" s="110" t="s">
        <v>228</v>
      </c>
      <c r="B103" s="44"/>
      <c r="C103" s="72"/>
      <c r="D103" s="151"/>
      <c r="E103" s="110" t="s">
        <v>228</v>
      </c>
      <c r="F103" s="44"/>
      <c r="G103" s="72"/>
      <c r="H103" s="72"/>
      <c r="I103" s="79"/>
      <c r="J103" s="79"/>
      <c r="K103" s="79"/>
      <c r="L103" s="79"/>
      <c r="M103" s="79"/>
    </row>
    <row r="104" spans="1:13">
      <c r="A104" s="52"/>
      <c r="B104" s="49"/>
      <c r="C104" s="147"/>
      <c r="D104" s="141"/>
      <c r="E104" s="52"/>
      <c r="F104" s="49"/>
      <c r="G104" s="72"/>
      <c r="H104" s="72"/>
      <c r="I104" s="79"/>
      <c r="J104" s="79"/>
      <c r="K104" s="79"/>
      <c r="L104" s="79"/>
      <c r="M104" s="79"/>
    </row>
    <row r="105" spans="1:13">
      <c r="A105" s="52" t="s">
        <v>218</v>
      </c>
      <c r="B105" s="113"/>
      <c r="C105" s="72"/>
      <c r="D105" s="151"/>
      <c r="E105" s="52" t="s">
        <v>218</v>
      </c>
      <c r="F105" s="113"/>
      <c r="G105" s="72"/>
      <c r="H105" s="72"/>
      <c r="I105" s="79"/>
      <c r="J105" s="79"/>
      <c r="K105" s="79"/>
      <c r="L105" s="79"/>
      <c r="M105" s="79"/>
    </row>
    <row r="106" spans="1:13">
      <c r="A106" s="112" t="s">
        <v>168</v>
      </c>
      <c r="B106" s="49"/>
      <c r="C106" s="72"/>
      <c r="D106" s="151"/>
      <c r="E106" s="112" t="s">
        <v>168</v>
      </c>
      <c r="F106" s="49"/>
      <c r="G106" s="72"/>
      <c r="H106" s="72"/>
      <c r="I106" s="79"/>
      <c r="J106" s="79"/>
      <c r="K106" s="79"/>
      <c r="L106" s="79"/>
      <c r="M106" s="79"/>
    </row>
    <row r="107" spans="1:13">
      <c r="A107" s="112" t="s">
        <v>169</v>
      </c>
      <c r="B107" s="49"/>
      <c r="C107" s="72"/>
      <c r="D107" s="151"/>
      <c r="E107" s="112" t="s">
        <v>169</v>
      </c>
      <c r="F107" s="49"/>
      <c r="G107" s="72"/>
      <c r="H107" s="151"/>
      <c r="I107" s="79"/>
      <c r="J107" s="79"/>
      <c r="K107" s="79"/>
      <c r="L107" s="79"/>
      <c r="M107" s="79"/>
    </row>
    <row r="108" spans="1:13">
      <c r="A108" s="52" t="s">
        <v>509</v>
      </c>
      <c r="B108" s="49"/>
      <c r="E108" s="52" t="s">
        <v>509</v>
      </c>
      <c r="F108" s="49"/>
      <c r="G108" s="72"/>
      <c r="H108" s="72"/>
      <c r="I108" s="79"/>
      <c r="J108" s="79"/>
      <c r="K108" s="79"/>
      <c r="L108" s="79"/>
      <c r="M108" s="79"/>
    </row>
    <row r="109" spans="1:13">
      <c r="A109" s="159" t="s">
        <v>510</v>
      </c>
      <c r="B109" s="80"/>
      <c r="E109" s="159" t="s">
        <v>510</v>
      </c>
      <c r="F109" s="80"/>
      <c r="G109" s="72"/>
      <c r="H109" s="72"/>
      <c r="I109" s="79"/>
      <c r="J109" s="79"/>
      <c r="K109" s="79"/>
      <c r="L109" s="79"/>
      <c r="M109" s="79"/>
    </row>
    <row r="110" spans="1:13">
      <c r="G110" s="72"/>
      <c r="H110" s="72"/>
      <c r="I110" s="79"/>
      <c r="J110" s="79"/>
      <c r="K110" s="79"/>
      <c r="L110" s="79"/>
      <c r="M110" s="79"/>
    </row>
    <row r="111" spans="1:13">
      <c r="G111" s="72"/>
      <c r="H111" s="72"/>
      <c r="I111" s="79"/>
      <c r="J111" s="79"/>
      <c r="K111" s="79"/>
      <c r="L111" s="79"/>
      <c r="M111" s="79"/>
    </row>
    <row r="113" spans="4:6">
      <c r="F113" s="81"/>
    </row>
    <row r="114" spans="4:6">
      <c r="D114" s="54"/>
    </row>
  </sheetData>
  <mergeCells count="2">
    <mergeCell ref="A2:B2"/>
    <mergeCell ref="E2:F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22" workbookViewId="0">
      <selection activeCell="A22" sqref="A22"/>
    </sheetView>
  </sheetViews>
  <sheetFormatPr defaultColWidth="8.5703125" defaultRowHeight="15"/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D140"/>
  <sheetViews>
    <sheetView workbookViewId="0"/>
  </sheetViews>
  <sheetFormatPr defaultColWidth="8.5703125" defaultRowHeight="15"/>
  <cols>
    <col min="1" max="1" width="22.140625" customWidth="1"/>
    <col min="2" max="2" width="21.7109375" customWidth="1"/>
    <col min="3" max="3" width="12.7109375" style="55" customWidth="1"/>
  </cols>
  <sheetData>
    <row r="2" spans="1:4">
      <c r="A2" s="56"/>
      <c r="B2" s="56"/>
      <c r="C2" s="57"/>
      <c r="D2" s="56"/>
    </row>
    <row r="3" spans="1:4">
      <c r="A3" s="56"/>
      <c r="B3" s="56"/>
      <c r="C3" s="57"/>
      <c r="D3" s="56"/>
    </row>
    <row r="4" spans="1:4">
      <c r="A4" s="56"/>
      <c r="B4" s="56"/>
      <c r="C4" s="57"/>
      <c r="D4" s="56"/>
    </row>
    <row r="5" spans="1:4">
      <c r="A5" s="685"/>
      <c r="B5" s="685"/>
      <c r="C5" s="685"/>
      <c r="D5" s="56"/>
    </row>
    <row r="6" spans="1:4">
      <c r="A6" s="685"/>
      <c r="B6" s="685"/>
      <c r="C6" s="685"/>
      <c r="D6" s="56"/>
    </row>
    <row r="7" spans="1:4">
      <c r="A7" s="56"/>
      <c r="B7" s="56"/>
      <c r="C7" s="58"/>
      <c r="D7" s="56"/>
    </row>
    <row r="8" spans="1:4">
      <c r="A8" s="56"/>
      <c r="B8" s="56"/>
      <c r="C8" s="58"/>
      <c r="D8" s="56"/>
    </row>
    <row r="9" spans="1:4">
      <c r="A9" s="56"/>
      <c r="B9" s="56"/>
      <c r="C9" s="58"/>
      <c r="D9" s="56"/>
    </row>
    <row r="10" spans="1:4">
      <c r="A10" s="56"/>
      <c r="B10" s="56"/>
      <c r="C10" s="58"/>
      <c r="D10" s="56"/>
    </row>
    <row r="11" spans="1:4">
      <c r="A11" s="56"/>
      <c r="B11" s="56"/>
      <c r="C11" s="58"/>
      <c r="D11" s="56"/>
    </row>
    <row r="12" spans="1:4">
      <c r="A12" s="686"/>
      <c r="B12" s="686"/>
      <c r="C12" s="58"/>
      <c r="D12" s="56"/>
    </row>
    <row r="13" spans="1:4">
      <c r="A13" s="56"/>
      <c r="B13" s="56"/>
      <c r="C13" s="58"/>
      <c r="D13" s="56"/>
    </row>
    <row r="14" spans="1:4">
      <c r="A14" s="56"/>
      <c r="B14" s="56"/>
      <c r="C14" s="58"/>
      <c r="D14" s="56"/>
    </row>
    <row r="15" spans="1:4">
      <c r="C15" s="58"/>
    </row>
    <row r="16" spans="1:4">
      <c r="C16" s="58"/>
    </row>
    <row r="17" spans="3:3">
      <c r="C17" s="58"/>
    </row>
    <row r="18" spans="3:3">
      <c r="C18" s="58"/>
    </row>
    <row r="19" spans="3:3">
      <c r="C19" s="58"/>
    </row>
    <row r="20" spans="3:3">
      <c r="C20" s="58"/>
    </row>
    <row r="21" spans="3:3">
      <c r="C21" s="58"/>
    </row>
    <row r="22" spans="3:3">
      <c r="C22" s="58"/>
    </row>
    <row r="23" spans="3:3">
      <c r="C23" s="58"/>
    </row>
    <row r="24" spans="3:3">
      <c r="C24" s="58"/>
    </row>
    <row r="25" spans="3:3">
      <c r="C25" s="58"/>
    </row>
    <row r="26" spans="3:3">
      <c r="C26" s="58"/>
    </row>
    <row r="27" spans="3:3">
      <c r="C27" s="58"/>
    </row>
    <row r="28" spans="3:3">
      <c r="C28" s="58"/>
    </row>
    <row r="29" spans="3:3">
      <c r="C29" s="58"/>
    </row>
    <row r="30" spans="3:3">
      <c r="C30" s="58"/>
    </row>
    <row r="31" spans="3:3">
      <c r="C31" s="58"/>
    </row>
    <row r="32" spans="3:3">
      <c r="C32" s="58"/>
    </row>
    <row r="33" spans="3:3">
      <c r="C33" s="58"/>
    </row>
    <row r="34" spans="3:3">
      <c r="C34" s="58"/>
    </row>
    <row r="35" spans="3:3">
      <c r="C35" s="58"/>
    </row>
    <row r="36" spans="3:3">
      <c r="C36" s="58"/>
    </row>
    <row r="37" spans="3:3">
      <c r="C37" s="58"/>
    </row>
    <row r="38" spans="3:3">
      <c r="C38" s="58"/>
    </row>
    <row r="39" spans="3:3">
      <c r="C39" s="58"/>
    </row>
    <row r="40" spans="3:3">
      <c r="C40" s="58"/>
    </row>
    <row r="41" spans="3:3">
      <c r="C41" s="58"/>
    </row>
    <row r="42" spans="3:3">
      <c r="C42" s="58"/>
    </row>
    <row r="43" spans="3:3">
      <c r="C43" s="58"/>
    </row>
    <row r="44" spans="3:3">
      <c r="C44" s="58"/>
    </row>
    <row r="45" spans="3:3">
      <c r="C45" s="58"/>
    </row>
    <row r="46" spans="3:3">
      <c r="C46" s="58"/>
    </row>
    <row r="47" spans="3:3">
      <c r="C47" s="58"/>
    </row>
    <row r="48" spans="3:3">
      <c r="C48" s="58"/>
    </row>
    <row r="49" spans="3:3">
      <c r="C49" s="58"/>
    </row>
    <row r="50" spans="3:3">
      <c r="C50" s="58"/>
    </row>
    <row r="51" spans="3:3">
      <c r="C51" s="58"/>
    </row>
    <row r="52" spans="3:3">
      <c r="C52" s="58"/>
    </row>
    <row r="53" spans="3:3">
      <c r="C53" s="58"/>
    </row>
    <row r="54" spans="3:3">
      <c r="C54" s="58"/>
    </row>
    <row r="55" spans="3:3">
      <c r="C55" s="58"/>
    </row>
    <row r="56" spans="3:3">
      <c r="C56" s="58"/>
    </row>
    <row r="57" spans="3:3">
      <c r="C57" s="58"/>
    </row>
    <row r="58" spans="3:3">
      <c r="C58" s="58"/>
    </row>
    <row r="59" spans="3:3">
      <c r="C59" s="58"/>
    </row>
    <row r="60" spans="3:3">
      <c r="C60" s="58"/>
    </row>
    <row r="61" spans="3:3">
      <c r="C61" s="58"/>
    </row>
    <row r="62" spans="3:3">
      <c r="C62" s="58"/>
    </row>
    <row r="63" spans="3:3">
      <c r="C63" s="58"/>
    </row>
    <row r="64" spans="3:3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  <row r="72" spans="3:3">
      <c r="C72" s="58"/>
    </row>
    <row r="73" spans="3:3">
      <c r="C73" s="58"/>
    </row>
    <row r="74" spans="3:3">
      <c r="C74" s="58"/>
    </row>
    <row r="75" spans="3:3">
      <c r="C75" s="58"/>
    </row>
    <row r="76" spans="3:3">
      <c r="C76" s="58"/>
    </row>
    <row r="77" spans="3:3">
      <c r="C77" s="58"/>
    </row>
    <row r="78" spans="3:3">
      <c r="C78" s="58"/>
    </row>
    <row r="79" spans="3:3">
      <c r="C79" s="58"/>
    </row>
    <row r="80" spans="3:3">
      <c r="C80" s="58"/>
    </row>
    <row r="81" spans="3:3">
      <c r="C81" s="58"/>
    </row>
    <row r="82" spans="3:3">
      <c r="C82" s="58"/>
    </row>
    <row r="83" spans="3:3">
      <c r="C83" s="58"/>
    </row>
    <row r="84" spans="3:3">
      <c r="C84" s="58"/>
    </row>
    <row r="85" spans="3:3">
      <c r="C85" s="58"/>
    </row>
    <row r="86" spans="3:3">
      <c r="C86" s="58"/>
    </row>
    <row r="87" spans="3:3">
      <c r="C87" s="58"/>
    </row>
    <row r="88" spans="3:3">
      <c r="C88" s="58"/>
    </row>
    <row r="89" spans="3:3">
      <c r="C89" s="58"/>
    </row>
    <row r="90" spans="3:3">
      <c r="C90" s="58"/>
    </row>
    <row r="91" spans="3:3">
      <c r="C91" s="58"/>
    </row>
    <row r="92" spans="3:3">
      <c r="C92" s="58"/>
    </row>
    <row r="93" spans="3:3">
      <c r="C93" s="58"/>
    </row>
    <row r="94" spans="3:3">
      <c r="C94" s="58"/>
    </row>
    <row r="95" spans="3:3">
      <c r="C95" s="58"/>
    </row>
    <row r="96" spans="3:3">
      <c r="C96" s="58"/>
    </row>
    <row r="97" spans="3:3">
      <c r="C97" s="58"/>
    </row>
    <row r="98" spans="3:3">
      <c r="C98" s="58"/>
    </row>
    <row r="99" spans="3:3">
      <c r="C99" s="58"/>
    </row>
    <row r="100" spans="3:3">
      <c r="C100" s="58"/>
    </row>
    <row r="101" spans="3:3">
      <c r="C101" s="58"/>
    </row>
    <row r="102" spans="3:3">
      <c r="C102" s="58"/>
    </row>
    <row r="103" spans="3:3">
      <c r="C103" s="58"/>
    </row>
    <row r="104" spans="3:3">
      <c r="C104" s="58"/>
    </row>
    <row r="105" spans="3:3">
      <c r="C105" s="58"/>
    </row>
    <row r="106" spans="3:3">
      <c r="C106" s="58"/>
    </row>
    <row r="107" spans="3:3">
      <c r="C107" s="58"/>
    </row>
    <row r="108" spans="3:3">
      <c r="C108" s="58"/>
    </row>
    <row r="109" spans="3:3">
      <c r="C109" s="58"/>
    </row>
    <row r="110" spans="3:3">
      <c r="C110" s="58"/>
    </row>
    <row r="111" spans="3:3">
      <c r="C111" s="58"/>
    </row>
    <row r="112" spans="3:3">
      <c r="C112" s="58"/>
    </row>
    <row r="113" spans="3:3">
      <c r="C113" s="58"/>
    </row>
    <row r="114" spans="3:3">
      <c r="C114" s="58"/>
    </row>
    <row r="115" spans="3:3">
      <c r="C115" s="58"/>
    </row>
    <row r="116" spans="3:3">
      <c r="C116" s="58"/>
    </row>
    <row r="117" spans="3:3">
      <c r="C117" s="58"/>
    </row>
    <row r="118" spans="3:3">
      <c r="C118" s="58"/>
    </row>
    <row r="119" spans="3:3">
      <c r="C119" s="58"/>
    </row>
    <row r="120" spans="3:3">
      <c r="C120" s="58"/>
    </row>
    <row r="121" spans="3:3">
      <c r="C121" s="58"/>
    </row>
    <row r="122" spans="3:3">
      <c r="C122" s="58"/>
    </row>
    <row r="123" spans="3:3">
      <c r="C123" s="58"/>
    </row>
    <row r="124" spans="3:3">
      <c r="C124" s="58"/>
    </row>
    <row r="125" spans="3:3">
      <c r="C125" s="58"/>
    </row>
    <row r="126" spans="3:3">
      <c r="C126" s="58"/>
    </row>
    <row r="127" spans="3:3">
      <c r="C127" s="58"/>
    </row>
    <row r="128" spans="3:3">
      <c r="C128" s="58"/>
    </row>
    <row r="129" spans="3:3">
      <c r="C129" s="58"/>
    </row>
    <row r="130" spans="3:3">
      <c r="C130" s="58"/>
    </row>
    <row r="131" spans="3:3">
      <c r="C131" s="58"/>
    </row>
    <row r="132" spans="3:3">
      <c r="C132" s="58"/>
    </row>
    <row r="133" spans="3:3">
      <c r="C133" s="58"/>
    </row>
    <row r="134" spans="3:3">
      <c r="C134" s="58"/>
    </row>
    <row r="135" spans="3:3">
      <c r="C135" s="58"/>
    </row>
    <row r="136" spans="3:3">
      <c r="C136" s="58"/>
    </row>
    <row r="137" spans="3:3">
      <c r="C137" s="58"/>
    </row>
    <row r="138" spans="3:3">
      <c r="C138" s="58"/>
    </row>
    <row r="139" spans="3:3">
      <c r="C139" s="58"/>
    </row>
    <row r="140" spans="3:3">
      <c r="C140" s="58"/>
    </row>
  </sheetData>
  <mergeCells count="4">
    <mergeCell ref="A5:A6"/>
    <mergeCell ref="B5:B6"/>
    <mergeCell ref="C5:C6"/>
    <mergeCell ref="A12:B1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21"/>
  <sheetViews>
    <sheetView topLeftCell="A66" workbookViewId="0">
      <selection activeCell="A66" sqref="A66"/>
    </sheetView>
  </sheetViews>
  <sheetFormatPr defaultColWidth="8.5703125" defaultRowHeight="15"/>
  <cols>
    <col min="1" max="14" width="9" style="59" customWidth="1"/>
  </cols>
  <sheetData>
    <row r="1" spans="1:14" ht="15.7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5.75">
      <c r="A2" s="687"/>
      <c r="B2" s="687"/>
      <c r="C2" s="687"/>
      <c r="D2" s="687"/>
      <c r="E2" s="687"/>
      <c r="F2" s="687"/>
      <c r="G2" s="687"/>
      <c r="H2" s="687"/>
      <c r="I2" s="687"/>
      <c r="J2" s="687"/>
      <c r="K2" s="687"/>
      <c r="L2" s="687"/>
      <c r="M2" s="687"/>
      <c r="N2" s="687"/>
    </row>
    <row r="3" spans="1:14" ht="15.75">
      <c r="A3" s="687"/>
      <c r="B3" s="687"/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</row>
    <row r="102" spans="1:1">
      <c r="A102" s="61"/>
    </row>
    <row r="115" spans="1:14">
      <c r="A115" s="62"/>
      <c r="B115" s="62"/>
      <c r="C115" s="62"/>
    </row>
    <row r="116" spans="1:14">
      <c r="A116" s="63"/>
      <c r="B116" s="33"/>
      <c r="C116" s="64"/>
      <c r="D116" s="65"/>
      <c r="E116" s="33"/>
      <c r="F116" s="33"/>
      <c r="G116" s="33"/>
    </row>
    <row r="117" spans="1:14">
      <c r="A117" s="33"/>
      <c r="B117" s="66"/>
      <c r="C117" s="64"/>
      <c r="D117" s="64"/>
      <c r="E117" s="33"/>
      <c r="F117" s="33"/>
      <c r="G117" s="33"/>
    </row>
    <row r="118" spans="1:14">
      <c r="A118" s="33"/>
      <c r="B118" s="66"/>
      <c r="C118" s="64"/>
      <c r="D118" s="64"/>
      <c r="E118" s="33"/>
      <c r="F118" s="33"/>
      <c r="G118" s="33"/>
    </row>
    <row r="119" spans="1:14" s="68" customFormat="1" ht="12.75">
      <c r="A119" s="33"/>
      <c r="B119" s="33"/>
      <c r="C119" s="64"/>
      <c r="D119" s="67"/>
      <c r="E119" s="33"/>
      <c r="F119" s="33"/>
      <c r="G119" s="33"/>
      <c r="I119" s="33"/>
      <c r="J119" s="33"/>
      <c r="K119" s="33"/>
      <c r="N119" s="33">
        <v>0</v>
      </c>
    </row>
    <row r="120" spans="1:14" s="36" customFormat="1" ht="12.75">
      <c r="A120" s="33"/>
      <c r="B120" s="33"/>
      <c r="C120" s="68"/>
      <c r="D120" s="68"/>
      <c r="E120" s="33"/>
      <c r="F120" s="33"/>
      <c r="G120" s="33"/>
      <c r="H120" s="68"/>
      <c r="I120" s="33"/>
      <c r="J120" s="33"/>
      <c r="K120" s="33"/>
      <c r="L120" s="68"/>
      <c r="M120" s="68"/>
      <c r="N120" s="33">
        <v>31855989.578000098</v>
      </c>
    </row>
    <row r="121" spans="1:14" s="36" customFormat="1" ht="12.75">
      <c r="A121" s="33"/>
      <c r="B121" s="33"/>
      <c r="C121" s="68"/>
      <c r="D121" s="69"/>
      <c r="E121" s="33"/>
      <c r="F121" s="33"/>
      <c r="G121" s="33"/>
      <c r="H121" s="68"/>
      <c r="I121" s="33"/>
      <c r="J121" s="33"/>
      <c r="K121" s="33"/>
      <c r="L121" s="68"/>
      <c r="M121" s="68"/>
      <c r="N121" s="33"/>
    </row>
  </sheetData>
  <mergeCells count="2">
    <mergeCell ref="A2:N2"/>
    <mergeCell ref="A3:N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5703125" defaultRowHeight="15"/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777"/>
  <sheetViews>
    <sheetView topLeftCell="A705" workbookViewId="0">
      <selection activeCell="D745" sqref="D745"/>
    </sheetView>
  </sheetViews>
  <sheetFormatPr defaultColWidth="8.5703125" defaultRowHeight="15"/>
  <cols>
    <col min="2" max="2" width="10.28515625" customWidth="1"/>
    <col min="3" max="3" width="17.140625" customWidth="1"/>
    <col min="4" max="4" width="15.140625" customWidth="1"/>
    <col min="5" max="5" width="12" customWidth="1"/>
    <col min="6" max="6" width="11.7109375" customWidth="1"/>
    <col min="8" max="8" width="8.7109375" bestFit="1" customWidth="1"/>
    <col min="9" max="9" width="8.7109375" style="70" customWidth="1"/>
    <col min="10" max="10" width="8.5703125" style="496"/>
    <col min="15" max="15" width="11.5703125" customWidth="1"/>
  </cols>
  <sheetData>
    <row r="1" spans="1:10" ht="18.75">
      <c r="A1" s="135" t="s">
        <v>454</v>
      </c>
    </row>
    <row r="2" spans="1:10" s="70" customFormat="1">
      <c r="A2" s="76" t="s">
        <v>139</v>
      </c>
      <c r="B2" s="76" t="s">
        <v>170</v>
      </c>
      <c r="C2" s="85" t="s">
        <v>171</v>
      </c>
      <c r="D2" s="76" t="s">
        <v>455</v>
      </c>
      <c r="E2" s="76" t="s">
        <v>172</v>
      </c>
      <c r="F2" s="76" t="s">
        <v>140</v>
      </c>
      <c r="G2" s="76" t="s">
        <v>327</v>
      </c>
      <c r="H2" s="76" t="s">
        <v>326</v>
      </c>
      <c r="I2" s="76"/>
      <c r="J2" s="87" t="s">
        <v>173</v>
      </c>
    </row>
    <row r="3" spans="1:10" s="70" customFormat="1">
      <c r="A3" s="73" t="s">
        <v>144</v>
      </c>
      <c r="B3" s="70">
        <v>22000001</v>
      </c>
      <c r="C3" s="86">
        <v>662985.6</v>
      </c>
      <c r="D3" s="70">
        <v>109119</v>
      </c>
      <c r="E3" s="74">
        <v>44564</v>
      </c>
      <c r="F3" s="73" t="s">
        <v>145</v>
      </c>
      <c r="G3" s="70">
        <v>6417</v>
      </c>
      <c r="H3" s="73" t="s">
        <v>456</v>
      </c>
      <c r="I3" s="73"/>
      <c r="J3" s="343" t="s">
        <v>457</v>
      </c>
    </row>
    <row r="4" spans="1:10" s="79" customFormat="1">
      <c r="A4" s="470" t="s">
        <v>144</v>
      </c>
      <c r="B4" s="79">
        <v>22000002</v>
      </c>
      <c r="C4" s="468">
        <v>756357.22</v>
      </c>
      <c r="D4" s="79">
        <v>106681</v>
      </c>
      <c r="E4" s="469">
        <v>44564</v>
      </c>
      <c r="F4" s="470" t="s">
        <v>145</v>
      </c>
      <c r="G4" s="79">
        <v>6417</v>
      </c>
      <c r="H4" s="470" t="s">
        <v>456</v>
      </c>
      <c r="I4" s="470"/>
      <c r="J4" s="482" t="s">
        <v>175</v>
      </c>
    </row>
    <row r="5" spans="1:10" s="79" customFormat="1">
      <c r="A5" s="470" t="s">
        <v>144</v>
      </c>
      <c r="B5" s="79">
        <v>22000003</v>
      </c>
      <c r="C5" s="468">
        <v>354065.33</v>
      </c>
      <c r="D5" s="79">
        <v>1003374</v>
      </c>
      <c r="E5" s="469">
        <v>44564</v>
      </c>
      <c r="F5" s="470" t="s">
        <v>145</v>
      </c>
      <c r="G5" s="79">
        <v>6417</v>
      </c>
      <c r="H5" s="470" t="s">
        <v>456</v>
      </c>
      <c r="I5" s="470"/>
      <c r="J5" s="482" t="s">
        <v>174</v>
      </c>
    </row>
    <row r="6" spans="1:10" s="79" customFormat="1">
      <c r="A6" s="470" t="s">
        <v>144</v>
      </c>
      <c r="B6" s="79">
        <v>22000004</v>
      </c>
      <c r="C6" s="468">
        <v>132892.79999999999</v>
      </c>
      <c r="D6" s="79">
        <v>1002512</v>
      </c>
      <c r="E6" s="469">
        <v>44564</v>
      </c>
      <c r="F6" s="470" t="s">
        <v>145</v>
      </c>
      <c r="G6" s="79">
        <v>6417</v>
      </c>
      <c r="H6" s="470" t="s">
        <v>456</v>
      </c>
      <c r="I6" s="470"/>
      <c r="J6" s="482" t="s">
        <v>185</v>
      </c>
    </row>
    <row r="7" spans="1:10" s="79" customFormat="1">
      <c r="A7" s="470" t="s">
        <v>144</v>
      </c>
      <c r="B7" s="79">
        <v>22000005</v>
      </c>
      <c r="C7" s="468">
        <v>210789.67</v>
      </c>
      <c r="D7" s="79">
        <v>108769</v>
      </c>
      <c r="E7" s="469">
        <v>44564</v>
      </c>
      <c r="F7" s="470" t="s">
        <v>145</v>
      </c>
      <c r="G7" s="79">
        <v>6417</v>
      </c>
      <c r="H7" s="470" t="s">
        <v>456</v>
      </c>
      <c r="I7" s="470"/>
      <c r="J7" s="482" t="s">
        <v>458</v>
      </c>
    </row>
    <row r="8" spans="1:10" s="79" customFormat="1">
      <c r="A8" s="470" t="s">
        <v>144</v>
      </c>
      <c r="B8" s="79">
        <v>22000006</v>
      </c>
      <c r="C8" s="468">
        <v>67103.19</v>
      </c>
      <c r="D8" s="79">
        <v>108769</v>
      </c>
      <c r="E8" s="469">
        <v>44564</v>
      </c>
      <c r="F8" s="470" t="s">
        <v>145</v>
      </c>
      <c r="G8" s="79">
        <v>6417</v>
      </c>
      <c r="H8" s="470" t="s">
        <v>456</v>
      </c>
      <c r="I8" s="470"/>
      <c r="J8" s="482" t="s">
        <v>459</v>
      </c>
    </row>
    <row r="9" spans="1:10" s="79" customFormat="1">
      <c r="A9" s="470" t="s">
        <v>144</v>
      </c>
      <c r="B9" s="79">
        <v>22000007</v>
      </c>
      <c r="C9" s="468">
        <v>44730</v>
      </c>
      <c r="D9" s="79">
        <v>1242590</v>
      </c>
      <c r="E9" s="469">
        <v>44564</v>
      </c>
      <c r="F9" s="470" t="s">
        <v>145</v>
      </c>
      <c r="G9" s="79">
        <v>6417</v>
      </c>
      <c r="H9" s="470" t="s">
        <v>456</v>
      </c>
      <c r="I9" s="470"/>
      <c r="J9" s="482" t="s">
        <v>460</v>
      </c>
    </row>
    <row r="10" spans="1:10" s="79" customFormat="1">
      <c r="A10" s="470" t="s">
        <v>144</v>
      </c>
      <c r="B10" s="79">
        <v>22000008</v>
      </c>
      <c r="C10" s="468">
        <v>68490</v>
      </c>
      <c r="D10" s="79">
        <v>109119</v>
      </c>
      <c r="E10" s="469">
        <v>44564</v>
      </c>
      <c r="F10" s="470" t="s">
        <v>145</v>
      </c>
      <c r="G10" s="79">
        <v>6417</v>
      </c>
      <c r="H10" s="470" t="s">
        <v>456</v>
      </c>
      <c r="I10" s="470"/>
      <c r="J10" s="482" t="s">
        <v>461</v>
      </c>
    </row>
    <row r="11" spans="1:10" s="79" customFormat="1">
      <c r="A11" s="470" t="s">
        <v>144</v>
      </c>
      <c r="B11" s="79">
        <v>22000009</v>
      </c>
      <c r="C11" s="468">
        <v>842809.1</v>
      </c>
      <c r="D11" s="79">
        <v>150422</v>
      </c>
      <c r="E11" s="469">
        <v>44599</v>
      </c>
      <c r="F11" s="470" t="s">
        <v>145</v>
      </c>
      <c r="G11" s="79">
        <v>6417</v>
      </c>
      <c r="H11" s="470" t="s">
        <v>355</v>
      </c>
      <c r="I11" s="470"/>
      <c r="J11" s="482" t="s">
        <v>462</v>
      </c>
    </row>
    <row r="12" spans="1:10" s="79" customFormat="1">
      <c r="A12" s="470" t="s">
        <v>144</v>
      </c>
      <c r="B12" s="79">
        <v>22000011</v>
      </c>
      <c r="C12" s="468">
        <v>175000</v>
      </c>
      <c r="D12" s="79">
        <v>4966</v>
      </c>
      <c r="E12" s="469">
        <v>44608</v>
      </c>
      <c r="F12" s="470" t="s">
        <v>145</v>
      </c>
      <c r="G12" s="79">
        <v>6417</v>
      </c>
      <c r="H12" s="470" t="s">
        <v>376</v>
      </c>
      <c r="I12" s="470"/>
      <c r="J12" s="482" t="s">
        <v>463</v>
      </c>
    </row>
    <row r="13" spans="1:10" s="79" customFormat="1">
      <c r="A13" s="470" t="s">
        <v>144</v>
      </c>
      <c r="B13" s="79">
        <v>22000013</v>
      </c>
      <c r="C13" s="468">
        <v>4800</v>
      </c>
      <c r="D13" s="79">
        <v>1343912</v>
      </c>
      <c r="E13" s="469">
        <v>44610</v>
      </c>
      <c r="F13" s="470" t="s">
        <v>145</v>
      </c>
      <c r="G13" s="79">
        <v>6417</v>
      </c>
      <c r="H13" s="470" t="s">
        <v>419</v>
      </c>
      <c r="I13" s="470"/>
      <c r="J13" s="482" t="s">
        <v>464</v>
      </c>
    </row>
    <row r="14" spans="1:10" s="79" customFormat="1">
      <c r="A14" s="470" t="s">
        <v>144</v>
      </c>
      <c r="B14" s="79">
        <v>22000014</v>
      </c>
      <c r="C14" s="468">
        <v>7200</v>
      </c>
      <c r="D14" s="79">
        <v>1343943</v>
      </c>
      <c r="E14" s="469">
        <v>44610</v>
      </c>
      <c r="F14" s="470" t="s">
        <v>145</v>
      </c>
      <c r="G14" s="79">
        <v>6417</v>
      </c>
      <c r="H14" s="470" t="s">
        <v>419</v>
      </c>
      <c r="I14" s="470"/>
      <c r="J14" s="482" t="s">
        <v>465</v>
      </c>
    </row>
    <row r="15" spans="1:10" s="79" customFormat="1">
      <c r="A15" s="470" t="s">
        <v>144</v>
      </c>
      <c r="B15" s="79">
        <v>22000015</v>
      </c>
      <c r="C15" s="468">
        <v>10500</v>
      </c>
      <c r="D15" s="79">
        <v>1343968</v>
      </c>
      <c r="E15" s="469">
        <v>44610</v>
      </c>
      <c r="F15" s="470" t="s">
        <v>145</v>
      </c>
      <c r="G15" s="79">
        <v>6417</v>
      </c>
      <c r="H15" s="470" t="s">
        <v>419</v>
      </c>
      <c r="I15" s="470"/>
      <c r="J15" s="482" t="s">
        <v>466</v>
      </c>
    </row>
    <row r="16" spans="1:10" s="79" customFormat="1">
      <c r="A16" s="470" t="s">
        <v>144</v>
      </c>
      <c r="B16" s="79">
        <v>22000017</v>
      </c>
      <c r="C16" s="468">
        <v>9900</v>
      </c>
      <c r="D16" s="79">
        <v>118190</v>
      </c>
      <c r="E16" s="469">
        <v>44610</v>
      </c>
      <c r="F16" s="470" t="s">
        <v>145</v>
      </c>
      <c r="G16" s="79">
        <v>6417</v>
      </c>
      <c r="H16" s="470" t="s">
        <v>419</v>
      </c>
      <c r="I16" s="470"/>
      <c r="J16" s="482" t="s">
        <v>467</v>
      </c>
    </row>
    <row r="17" spans="1:10" s="79" customFormat="1">
      <c r="A17" s="470" t="s">
        <v>144</v>
      </c>
      <c r="B17" s="79">
        <v>22000018</v>
      </c>
      <c r="C17" s="468">
        <v>4500</v>
      </c>
      <c r="D17" s="79">
        <v>104060</v>
      </c>
      <c r="E17" s="469">
        <v>44610</v>
      </c>
      <c r="F17" s="470" t="s">
        <v>145</v>
      </c>
      <c r="G17" s="79">
        <v>6417</v>
      </c>
      <c r="H17" s="470" t="s">
        <v>419</v>
      </c>
      <c r="I17" s="470"/>
      <c r="J17" s="482" t="s">
        <v>468</v>
      </c>
    </row>
    <row r="18" spans="1:10" s="79" customFormat="1">
      <c r="A18" s="470" t="s">
        <v>144</v>
      </c>
      <c r="B18" s="79">
        <v>22000019</v>
      </c>
      <c r="C18" s="468">
        <v>4800</v>
      </c>
      <c r="D18" s="79">
        <v>1350859</v>
      </c>
      <c r="E18" s="469">
        <v>44616</v>
      </c>
      <c r="F18" s="470" t="s">
        <v>145</v>
      </c>
      <c r="G18" s="79">
        <v>6417</v>
      </c>
      <c r="H18" s="470" t="s">
        <v>419</v>
      </c>
      <c r="I18" s="470"/>
      <c r="J18" s="482" t="s">
        <v>469</v>
      </c>
    </row>
    <row r="19" spans="1:10" s="79" customFormat="1">
      <c r="A19" s="470" t="s">
        <v>144</v>
      </c>
      <c r="B19" s="79">
        <v>22000020</v>
      </c>
      <c r="C19" s="468">
        <v>6300</v>
      </c>
      <c r="D19" s="79">
        <v>747940</v>
      </c>
      <c r="E19" s="469">
        <v>44616</v>
      </c>
      <c r="F19" s="470" t="s">
        <v>145</v>
      </c>
      <c r="G19" s="79">
        <v>6417</v>
      </c>
      <c r="H19" s="470" t="s">
        <v>419</v>
      </c>
      <c r="I19" s="470"/>
      <c r="J19" s="482" t="s">
        <v>470</v>
      </c>
    </row>
    <row r="20" spans="1:10" s="79" customFormat="1">
      <c r="A20" s="470" t="s">
        <v>144</v>
      </c>
      <c r="B20" s="79">
        <v>22000021</v>
      </c>
      <c r="C20" s="468">
        <v>7200</v>
      </c>
      <c r="D20" s="79">
        <v>1352502</v>
      </c>
      <c r="E20" s="469">
        <v>44616</v>
      </c>
      <c r="F20" s="470" t="s">
        <v>145</v>
      </c>
      <c r="G20" s="79">
        <v>6417</v>
      </c>
      <c r="H20" s="470" t="s">
        <v>419</v>
      </c>
      <c r="I20" s="470"/>
      <c r="J20" s="482" t="s">
        <v>471</v>
      </c>
    </row>
    <row r="21" spans="1:10" s="79" customFormat="1">
      <c r="A21" s="470" t="s">
        <v>144</v>
      </c>
      <c r="B21" s="79">
        <v>22000022</v>
      </c>
      <c r="C21" s="468">
        <v>1800</v>
      </c>
      <c r="D21" s="79">
        <v>1352502</v>
      </c>
      <c r="E21" s="469">
        <v>44616</v>
      </c>
      <c r="F21" s="470" t="s">
        <v>145</v>
      </c>
      <c r="G21" s="79">
        <v>6417</v>
      </c>
      <c r="H21" s="470" t="s">
        <v>419</v>
      </c>
      <c r="I21" s="470"/>
      <c r="J21" s="482" t="s">
        <v>472</v>
      </c>
    </row>
    <row r="22" spans="1:10" s="79" customFormat="1">
      <c r="A22" s="470" t="s">
        <v>144</v>
      </c>
      <c r="B22" s="79">
        <v>22000012</v>
      </c>
      <c r="C22" s="468">
        <v>12681.42</v>
      </c>
      <c r="D22" s="79">
        <v>150422</v>
      </c>
      <c r="E22" s="469">
        <v>44608</v>
      </c>
      <c r="F22" s="470" t="s">
        <v>145</v>
      </c>
      <c r="G22" s="79">
        <v>6417</v>
      </c>
      <c r="H22" s="470" t="s">
        <v>358</v>
      </c>
      <c r="I22" s="470"/>
      <c r="J22" s="482" t="s">
        <v>473</v>
      </c>
    </row>
    <row r="23" spans="1:10" s="70" customFormat="1">
      <c r="A23" s="73"/>
      <c r="C23" s="111"/>
      <c r="E23" s="74"/>
      <c r="F23" s="73"/>
      <c r="H23" s="73"/>
      <c r="I23" s="73"/>
      <c r="J23" s="75"/>
    </row>
    <row r="24" spans="1:10" ht="18.75">
      <c r="A24" s="160" t="s">
        <v>582</v>
      </c>
      <c r="C24" s="78"/>
    </row>
    <row r="25" spans="1:10" s="484" customFormat="1">
      <c r="A25" s="483" t="s">
        <v>144</v>
      </c>
      <c r="B25" s="484">
        <v>22000023</v>
      </c>
      <c r="C25" s="485">
        <v>378974.5</v>
      </c>
      <c r="D25" s="484">
        <v>177012</v>
      </c>
      <c r="E25" s="486">
        <v>44628</v>
      </c>
      <c r="F25" s="483" t="s">
        <v>145</v>
      </c>
      <c r="G25" s="484">
        <v>6417</v>
      </c>
      <c r="H25" s="483" t="s">
        <v>355</v>
      </c>
      <c r="I25" s="483" t="s">
        <v>2320</v>
      </c>
      <c r="J25" s="487" t="s">
        <v>521</v>
      </c>
    </row>
    <row r="26" spans="1:10" s="484" customFormat="1">
      <c r="A26" s="483" t="s">
        <v>144</v>
      </c>
      <c r="B26" s="484">
        <v>22000025</v>
      </c>
      <c r="C26" s="485">
        <v>99575.2</v>
      </c>
      <c r="D26" s="484">
        <v>1279775</v>
      </c>
      <c r="E26" s="486">
        <v>44628</v>
      </c>
      <c r="F26" s="483" t="s">
        <v>145</v>
      </c>
      <c r="G26" s="484">
        <v>6417</v>
      </c>
      <c r="H26" s="483" t="s">
        <v>355</v>
      </c>
      <c r="I26" s="483" t="s">
        <v>2321</v>
      </c>
      <c r="J26" s="487" t="s">
        <v>522</v>
      </c>
    </row>
    <row r="27" spans="1:10" s="484" customFormat="1">
      <c r="A27" s="483" t="s">
        <v>144</v>
      </c>
      <c r="B27" s="484">
        <v>22000027</v>
      </c>
      <c r="C27" s="485">
        <v>148800</v>
      </c>
      <c r="D27" s="484">
        <v>366573</v>
      </c>
      <c r="E27" s="486">
        <v>44628</v>
      </c>
      <c r="F27" s="483" t="s">
        <v>145</v>
      </c>
      <c r="G27" s="484">
        <v>6417</v>
      </c>
      <c r="H27" s="483" t="s">
        <v>355</v>
      </c>
      <c r="I27" s="483" t="s">
        <v>2321</v>
      </c>
      <c r="J27" s="487" t="s">
        <v>523</v>
      </c>
    </row>
    <row r="28" spans="1:10" s="484" customFormat="1">
      <c r="A28" s="483" t="s">
        <v>144</v>
      </c>
      <c r="B28" s="484">
        <v>22000024</v>
      </c>
      <c r="C28" s="485">
        <v>15517.72</v>
      </c>
      <c r="D28" s="484">
        <v>177012</v>
      </c>
      <c r="E28" s="486">
        <v>44628</v>
      </c>
      <c r="F28" s="483" t="s">
        <v>145</v>
      </c>
      <c r="G28" s="484">
        <v>6417</v>
      </c>
      <c r="H28" s="483" t="s">
        <v>358</v>
      </c>
      <c r="I28" s="483" t="s">
        <v>2320</v>
      </c>
      <c r="J28" s="487" t="s">
        <v>524</v>
      </c>
    </row>
    <row r="29" spans="1:10" s="484" customFormat="1">
      <c r="A29" s="483" t="s">
        <v>144</v>
      </c>
      <c r="B29" s="484">
        <v>22000026</v>
      </c>
      <c r="C29" s="485">
        <v>95990</v>
      </c>
      <c r="D29" s="484">
        <v>1279775</v>
      </c>
      <c r="E29" s="486">
        <v>44628</v>
      </c>
      <c r="F29" s="483" t="s">
        <v>145</v>
      </c>
      <c r="G29" s="484">
        <v>6417</v>
      </c>
      <c r="H29" s="483" t="s">
        <v>358</v>
      </c>
      <c r="I29" s="483" t="s">
        <v>2321</v>
      </c>
      <c r="J29" s="487" t="s">
        <v>525</v>
      </c>
    </row>
    <row r="30" spans="1:10" s="484" customFormat="1">
      <c r="A30" s="483" t="s">
        <v>144</v>
      </c>
      <c r="B30" s="484">
        <v>22000028</v>
      </c>
      <c r="C30" s="485">
        <v>486420.42</v>
      </c>
      <c r="D30" s="484">
        <v>1280054</v>
      </c>
      <c r="E30" s="486">
        <v>44638</v>
      </c>
      <c r="F30" s="483" t="s">
        <v>145</v>
      </c>
      <c r="G30" s="484">
        <v>6417</v>
      </c>
      <c r="H30" s="483" t="s">
        <v>355</v>
      </c>
      <c r="I30" s="483" t="s">
        <v>2322</v>
      </c>
      <c r="J30" s="487" t="s">
        <v>526</v>
      </c>
    </row>
    <row r="31" spans="1:10" s="484" customFormat="1">
      <c r="A31" s="483" t="s">
        <v>144</v>
      </c>
      <c r="B31" s="484">
        <v>22000029</v>
      </c>
      <c r="C31" s="485">
        <v>2299</v>
      </c>
      <c r="D31" s="484">
        <v>1280054</v>
      </c>
      <c r="E31" s="486">
        <v>44638</v>
      </c>
      <c r="F31" s="483" t="s">
        <v>145</v>
      </c>
      <c r="G31" s="484">
        <v>6417</v>
      </c>
      <c r="H31" s="483" t="s">
        <v>358</v>
      </c>
      <c r="I31" s="483" t="s">
        <v>2322</v>
      </c>
      <c r="J31" s="487" t="s">
        <v>527</v>
      </c>
    </row>
    <row r="33" spans="1:10" ht="18.75">
      <c r="A33" s="160" t="s">
        <v>583</v>
      </c>
    </row>
    <row r="34" spans="1:10" s="70" customFormat="1">
      <c r="A34" s="73" t="s">
        <v>144</v>
      </c>
      <c r="B34" s="70">
        <v>22000031</v>
      </c>
      <c r="C34" s="86">
        <v>30000</v>
      </c>
      <c r="D34" s="70">
        <v>247400</v>
      </c>
      <c r="E34" s="74">
        <v>44663</v>
      </c>
      <c r="F34" s="73" t="s">
        <v>145</v>
      </c>
      <c r="G34" s="70">
        <v>6417</v>
      </c>
      <c r="H34" s="73" t="s">
        <v>430</v>
      </c>
      <c r="I34" s="73"/>
      <c r="J34" s="75" t="s">
        <v>528</v>
      </c>
    </row>
    <row r="35" spans="1:10" s="70" customFormat="1">
      <c r="A35" s="73" t="s">
        <v>144</v>
      </c>
      <c r="B35" s="70">
        <v>22000032</v>
      </c>
      <c r="C35" s="86">
        <v>54500</v>
      </c>
      <c r="D35" s="70">
        <v>339154</v>
      </c>
      <c r="E35" s="74">
        <v>44663</v>
      </c>
      <c r="F35" s="73" t="s">
        <v>145</v>
      </c>
      <c r="G35" s="70">
        <v>6417</v>
      </c>
      <c r="H35" s="73" t="s">
        <v>430</v>
      </c>
      <c r="I35" s="73"/>
      <c r="J35" s="75" t="s">
        <v>528</v>
      </c>
    </row>
    <row r="36" spans="1:10" s="70" customFormat="1">
      <c r="A36" s="73" t="s">
        <v>144</v>
      </c>
      <c r="B36" s="70">
        <v>22000033</v>
      </c>
      <c r="C36" s="86">
        <v>20000</v>
      </c>
      <c r="D36" s="70">
        <v>247432</v>
      </c>
      <c r="E36" s="74">
        <v>44663</v>
      </c>
      <c r="F36" s="73" t="s">
        <v>145</v>
      </c>
      <c r="G36" s="70">
        <v>6417</v>
      </c>
      <c r="H36" s="73" t="s">
        <v>430</v>
      </c>
      <c r="I36" s="73"/>
      <c r="J36" s="75" t="s">
        <v>528</v>
      </c>
    </row>
    <row r="37" spans="1:10" s="70" customFormat="1">
      <c r="A37" s="73" t="s">
        <v>144</v>
      </c>
      <c r="B37" s="70">
        <v>22000034</v>
      </c>
      <c r="C37" s="86">
        <v>40000</v>
      </c>
      <c r="D37" s="70">
        <v>249389</v>
      </c>
      <c r="E37" s="74">
        <v>44663</v>
      </c>
      <c r="F37" s="73" t="s">
        <v>145</v>
      </c>
      <c r="G37" s="70">
        <v>6417</v>
      </c>
      <c r="H37" s="73" t="s">
        <v>430</v>
      </c>
      <c r="I37" s="73"/>
      <c r="J37" s="75" t="s">
        <v>528</v>
      </c>
    </row>
    <row r="38" spans="1:10" s="70" customFormat="1">
      <c r="A38" s="73" t="s">
        <v>144</v>
      </c>
      <c r="B38" s="70">
        <v>22000035</v>
      </c>
      <c r="C38" s="86">
        <v>20000</v>
      </c>
      <c r="D38" s="70">
        <v>339426</v>
      </c>
      <c r="E38" s="74">
        <v>44663</v>
      </c>
      <c r="F38" s="73" t="s">
        <v>145</v>
      </c>
      <c r="G38" s="70">
        <v>6417</v>
      </c>
      <c r="H38" s="73" t="s">
        <v>430</v>
      </c>
      <c r="I38" s="73"/>
      <c r="J38" s="75" t="s">
        <v>528</v>
      </c>
    </row>
    <row r="39" spans="1:10" s="70" customFormat="1">
      <c r="A39" s="73" t="s">
        <v>144</v>
      </c>
      <c r="B39" s="70">
        <v>22000036</v>
      </c>
      <c r="C39" s="86">
        <v>30000</v>
      </c>
      <c r="D39" s="70">
        <v>377703</v>
      </c>
      <c r="E39" s="74">
        <v>44663</v>
      </c>
      <c r="F39" s="73" t="s">
        <v>145</v>
      </c>
      <c r="G39" s="70">
        <v>6417</v>
      </c>
      <c r="H39" s="73" t="s">
        <v>430</v>
      </c>
      <c r="I39" s="73"/>
      <c r="J39" s="75" t="s">
        <v>528</v>
      </c>
    </row>
    <row r="40" spans="1:10" s="70" customFormat="1">
      <c r="A40" s="73" t="s">
        <v>144</v>
      </c>
      <c r="B40" s="70">
        <v>22000037</v>
      </c>
      <c r="C40" s="86">
        <v>20000</v>
      </c>
      <c r="D40" s="70">
        <v>453165</v>
      </c>
      <c r="E40" s="74">
        <v>44663</v>
      </c>
      <c r="F40" s="73" t="s">
        <v>145</v>
      </c>
      <c r="G40" s="70">
        <v>6417</v>
      </c>
      <c r="H40" s="73" t="s">
        <v>430</v>
      </c>
      <c r="I40" s="73"/>
      <c r="J40" s="75" t="s">
        <v>528</v>
      </c>
    </row>
    <row r="41" spans="1:10" s="70" customFormat="1">
      <c r="A41" s="73" t="s">
        <v>144</v>
      </c>
      <c r="B41" s="70">
        <v>22000038</v>
      </c>
      <c r="C41" s="86">
        <v>30000</v>
      </c>
      <c r="D41" s="70">
        <v>339844</v>
      </c>
      <c r="E41" s="74">
        <v>44663</v>
      </c>
      <c r="F41" s="73" t="s">
        <v>145</v>
      </c>
      <c r="G41" s="70">
        <v>6417</v>
      </c>
      <c r="H41" s="73" t="s">
        <v>430</v>
      </c>
      <c r="I41" s="73"/>
      <c r="J41" s="75" t="s">
        <v>528</v>
      </c>
    </row>
    <row r="42" spans="1:10" s="70" customFormat="1">
      <c r="A42" s="73" t="s">
        <v>144</v>
      </c>
      <c r="B42" s="70">
        <v>22000039</v>
      </c>
      <c r="C42" s="86">
        <v>20000</v>
      </c>
      <c r="D42" s="70">
        <v>499225</v>
      </c>
      <c r="E42" s="74">
        <v>44663</v>
      </c>
      <c r="F42" s="73" t="s">
        <v>145</v>
      </c>
      <c r="G42" s="70">
        <v>6417</v>
      </c>
      <c r="H42" s="73" t="s">
        <v>430</v>
      </c>
      <c r="I42" s="73"/>
      <c r="J42" s="75" t="s">
        <v>528</v>
      </c>
    </row>
    <row r="43" spans="1:10" s="70" customFormat="1">
      <c r="A43" s="73" t="s">
        <v>144</v>
      </c>
      <c r="B43" s="70">
        <v>22000040</v>
      </c>
      <c r="C43" s="86">
        <v>30000</v>
      </c>
      <c r="D43" s="70">
        <v>363659</v>
      </c>
      <c r="E43" s="74">
        <v>44663</v>
      </c>
      <c r="F43" s="73" t="s">
        <v>145</v>
      </c>
      <c r="G43" s="70">
        <v>6417</v>
      </c>
      <c r="H43" s="73" t="s">
        <v>430</v>
      </c>
      <c r="I43" s="73"/>
      <c r="J43" s="75" t="s">
        <v>528</v>
      </c>
    </row>
    <row r="44" spans="1:10" s="70" customFormat="1">
      <c r="A44" s="73" t="s">
        <v>144</v>
      </c>
      <c r="B44" s="70">
        <v>22000041</v>
      </c>
      <c r="C44" s="86">
        <v>20000</v>
      </c>
      <c r="D44" s="70">
        <v>453350</v>
      </c>
      <c r="E44" s="74">
        <v>44663</v>
      </c>
      <c r="F44" s="73" t="s">
        <v>145</v>
      </c>
      <c r="G44" s="70">
        <v>6417</v>
      </c>
      <c r="H44" s="73" t="s">
        <v>430</v>
      </c>
      <c r="I44" s="73"/>
      <c r="J44" s="75" t="s">
        <v>528</v>
      </c>
    </row>
    <row r="45" spans="1:10" s="70" customFormat="1">
      <c r="A45" s="73" t="s">
        <v>144</v>
      </c>
      <c r="B45" s="70">
        <v>22000042</v>
      </c>
      <c r="C45" s="86">
        <v>30000</v>
      </c>
      <c r="D45" s="70">
        <v>139767</v>
      </c>
      <c r="E45" s="74">
        <v>44663</v>
      </c>
      <c r="F45" s="73" t="s">
        <v>145</v>
      </c>
      <c r="G45" s="70">
        <v>6417</v>
      </c>
      <c r="H45" s="73" t="s">
        <v>430</v>
      </c>
      <c r="I45" s="73"/>
      <c r="J45" s="75" t="s">
        <v>528</v>
      </c>
    </row>
    <row r="46" spans="1:10" s="70" customFormat="1">
      <c r="A46" s="73" t="s">
        <v>144</v>
      </c>
      <c r="B46" s="70">
        <v>22000043</v>
      </c>
      <c r="C46" s="86">
        <v>30000</v>
      </c>
      <c r="D46" s="70">
        <v>262333</v>
      </c>
      <c r="E46" s="74">
        <v>44663</v>
      </c>
      <c r="F46" s="73" t="s">
        <v>145</v>
      </c>
      <c r="G46" s="70">
        <v>6417</v>
      </c>
      <c r="H46" s="73" t="s">
        <v>430</v>
      </c>
      <c r="I46" s="73"/>
      <c r="J46" s="75" t="s">
        <v>528</v>
      </c>
    </row>
    <row r="47" spans="1:10" s="70" customFormat="1">
      <c r="A47" s="73" t="s">
        <v>144</v>
      </c>
      <c r="B47" s="70">
        <v>22000044</v>
      </c>
      <c r="C47" s="86">
        <v>30000</v>
      </c>
      <c r="D47" s="70">
        <v>339530</v>
      </c>
      <c r="E47" s="74">
        <v>44663</v>
      </c>
      <c r="F47" s="73" t="s">
        <v>145</v>
      </c>
      <c r="G47" s="70">
        <v>6417</v>
      </c>
      <c r="H47" s="73" t="s">
        <v>430</v>
      </c>
      <c r="I47" s="73"/>
      <c r="J47" s="75" t="s">
        <v>528</v>
      </c>
    </row>
    <row r="48" spans="1:10" s="70" customFormat="1">
      <c r="A48" s="73" t="s">
        <v>144</v>
      </c>
      <c r="B48" s="70">
        <v>22000045</v>
      </c>
      <c r="C48" s="86">
        <v>20000</v>
      </c>
      <c r="D48" s="70">
        <v>494691</v>
      </c>
      <c r="E48" s="74">
        <v>44663</v>
      </c>
      <c r="F48" s="73" t="s">
        <v>145</v>
      </c>
      <c r="G48" s="70">
        <v>6417</v>
      </c>
      <c r="H48" s="73" t="s">
        <v>430</v>
      </c>
      <c r="I48" s="73"/>
      <c r="J48" s="75" t="s">
        <v>528</v>
      </c>
    </row>
    <row r="49" spans="1:10" s="70" customFormat="1">
      <c r="A49" s="73" t="s">
        <v>144</v>
      </c>
      <c r="B49" s="70">
        <v>22000046</v>
      </c>
      <c r="C49" s="86">
        <v>20000</v>
      </c>
      <c r="D49" s="70">
        <v>339788</v>
      </c>
      <c r="E49" s="74">
        <v>44663</v>
      </c>
      <c r="F49" s="73" t="s">
        <v>145</v>
      </c>
      <c r="G49" s="70">
        <v>6417</v>
      </c>
      <c r="H49" s="73" t="s">
        <v>430</v>
      </c>
      <c r="I49" s="73"/>
      <c r="J49" s="75" t="s">
        <v>528</v>
      </c>
    </row>
    <row r="50" spans="1:10" s="70" customFormat="1">
      <c r="A50" s="73" t="s">
        <v>144</v>
      </c>
      <c r="B50" s="70">
        <v>22000047</v>
      </c>
      <c r="C50" s="86">
        <v>20000</v>
      </c>
      <c r="D50" s="70">
        <v>345753</v>
      </c>
      <c r="E50" s="74">
        <v>44663</v>
      </c>
      <c r="F50" s="73" t="s">
        <v>145</v>
      </c>
      <c r="G50" s="70">
        <v>6417</v>
      </c>
      <c r="H50" s="73" t="s">
        <v>430</v>
      </c>
      <c r="I50" s="73"/>
      <c r="J50" s="75" t="s">
        <v>528</v>
      </c>
    </row>
    <row r="51" spans="1:10" s="70" customFormat="1">
      <c r="A51" s="73" t="s">
        <v>144</v>
      </c>
      <c r="B51" s="70">
        <v>22000048</v>
      </c>
      <c r="C51" s="86">
        <v>40000</v>
      </c>
      <c r="D51" s="70">
        <v>339493</v>
      </c>
      <c r="E51" s="74">
        <v>44663</v>
      </c>
      <c r="F51" s="73" t="s">
        <v>145</v>
      </c>
      <c r="G51" s="70">
        <v>6417</v>
      </c>
      <c r="H51" s="73" t="s">
        <v>430</v>
      </c>
      <c r="I51" s="73"/>
      <c r="J51" s="75" t="s">
        <v>528</v>
      </c>
    </row>
    <row r="52" spans="1:10" s="70" customFormat="1">
      <c r="A52" s="73" t="s">
        <v>144</v>
      </c>
      <c r="B52" s="70">
        <v>22000049</v>
      </c>
      <c r="C52" s="86">
        <v>54500</v>
      </c>
      <c r="D52" s="70">
        <v>262438</v>
      </c>
      <c r="E52" s="74">
        <v>44663</v>
      </c>
      <c r="F52" s="73" t="s">
        <v>145</v>
      </c>
      <c r="G52" s="70">
        <v>6417</v>
      </c>
      <c r="H52" s="73" t="s">
        <v>430</v>
      </c>
      <c r="I52" s="73"/>
      <c r="J52" s="75" t="s">
        <v>528</v>
      </c>
    </row>
    <row r="53" spans="1:10" s="70" customFormat="1">
      <c r="A53" s="73" t="s">
        <v>144</v>
      </c>
      <c r="B53" s="70">
        <v>22000050</v>
      </c>
      <c r="C53" s="86">
        <v>30000</v>
      </c>
      <c r="D53" s="70">
        <v>139772</v>
      </c>
      <c r="E53" s="74">
        <v>44663</v>
      </c>
      <c r="F53" s="73" t="s">
        <v>145</v>
      </c>
      <c r="G53" s="70">
        <v>6417</v>
      </c>
      <c r="H53" s="73" t="s">
        <v>430</v>
      </c>
      <c r="I53" s="73"/>
      <c r="J53" s="75" t="s">
        <v>528</v>
      </c>
    </row>
    <row r="54" spans="1:10" s="70" customFormat="1">
      <c r="A54" s="73" t="s">
        <v>144</v>
      </c>
      <c r="B54" s="70">
        <v>22000051</v>
      </c>
      <c r="C54" s="86">
        <v>20000</v>
      </c>
      <c r="D54" s="70">
        <v>298139</v>
      </c>
      <c r="E54" s="74">
        <v>44663</v>
      </c>
      <c r="F54" s="73" t="s">
        <v>145</v>
      </c>
      <c r="G54" s="70">
        <v>6417</v>
      </c>
      <c r="H54" s="73" t="s">
        <v>430</v>
      </c>
      <c r="I54" s="73"/>
      <c r="J54" s="75" t="s">
        <v>528</v>
      </c>
    </row>
    <row r="55" spans="1:10" s="70" customFormat="1">
      <c r="A55" s="73" t="s">
        <v>144</v>
      </c>
      <c r="B55" s="70">
        <v>22000052</v>
      </c>
      <c r="C55" s="86">
        <v>20000</v>
      </c>
      <c r="D55" s="70">
        <v>445532</v>
      </c>
      <c r="E55" s="74">
        <v>44663</v>
      </c>
      <c r="F55" s="73" t="s">
        <v>145</v>
      </c>
      <c r="G55" s="70">
        <v>6417</v>
      </c>
      <c r="H55" s="73" t="s">
        <v>430</v>
      </c>
      <c r="I55" s="73"/>
      <c r="J55" s="75" t="s">
        <v>528</v>
      </c>
    </row>
    <row r="56" spans="1:10" s="70" customFormat="1">
      <c r="A56" s="73" t="s">
        <v>144</v>
      </c>
      <c r="B56" s="70">
        <v>22000053</v>
      </c>
      <c r="C56" s="86">
        <v>20000</v>
      </c>
      <c r="D56" s="70">
        <v>606935</v>
      </c>
      <c r="E56" s="74">
        <v>44663</v>
      </c>
      <c r="F56" s="73" t="s">
        <v>145</v>
      </c>
      <c r="G56" s="70">
        <v>6417</v>
      </c>
      <c r="H56" s="73" t="s">
        <v>430</v>
      </c>
      <c r="I56" s="73"/>
      <c r="J56" s="75" t="s">
        <v>528</v>
      </c>
    </row>
    <row r="57" spans="1:10" s="70" customFormat="1">
      <c r="A57" s="73" t="s">
        <v>144</v>
      </c>
      <c r="B57" s="70">
        <v>22000054</v>
      </c>
      <c r="C57" s="86">
        <v>54500</v>
      </c>
      <c r="D57" s="70">
        <v>160912</v>
      </c>
      <c r="E57" s="74">
        <v>44663</v>
      </c>
      <c r="F57" s="73" t="s">
        <v>145</v>
      </c>
      <c r="G57" s="70">
        <v>6417</v>
      </c>
      <c r="H57" s="73" t="s">
        <v>430</v>
      </c>
      <c r="I57" s="73"/>
      <c r="J57" s="75" t="s">
        <v>528</v>
      </c>
    </row>
    <row r="58" spans="1:10" s="70" customFormat="1">
      <c r="A58" s="73" t="s">
        <v>144</v>
      </c>
      <c r="B58" s="70">
        <v>22000055</v>
      </c>
      <c r="C58" s="86">
        <v>20000</v>
      </c>
      <c r="D58" s="70">
        <v>468984</v>
      </c>
      <c r="E58" s="74">
        <v>44663</v>
      </c>
      <c r="F58" s="73" t="s">
        <v>145</v>
      </c>
      <c r="G58" s="70">
        <v>6417</v>
      </c>
      <c r="H58" s="73" t="s">
        <v>430</v>
      </c>
      <c r="I58" s="73"/>
      <c r="J58" s="75" t="s">
        <v>528</v>
      </c>
    </row>
    <row r="59" spans="1:10" s="70" customFormat="1">
      <c r="A59" s="73" t="s">
        <v>144</v>
      </c>
      <c r="B59" s="70">
        <v>22000056</v>
      </c>
      <c r="C59" s="86">
        <v>20000</v>
      </c>
      <c r="D59" s="70">
        <v>340764</v>
      </c>
      <c r="E59" s="74">
        <v>44663</v>
      </c>
      <c r="F59" s="73" t="s">
        <v>145</v>
      </c>
      <c r="G59" s="70">
        <v>6417</v>
      </c>
      <c r="H59" s="73" t="s">
        <v>430</v>
      </c>
      <c r="I59" s="73"/>
      <c r="J59" s="75" t="s">
        <v>528</v>
      </c>
    </row>
    <row r="60" spans="1:10" s="70" customFormat="1">
      <c r="A60" s="73" t="s">
        <v>144</v>
      </c>
      <c r="B60" s="70">
        <v>22000057</v>
      </c>
      <c r="C60" s="86">
        <v>20000</v>
      </c>
      <c r="D60" s="70">
        <v>262793</v>
      </c>
      <c r="E60" s="74">
        <v>44663</v>
      </c>
      <c r="F60" s="73" t="s">
        <v>145</v>
      </c>
      <c r="G60" s="70">
        <v>6417</v>
      </c>
      <c r="H60" s="73" t="s">
        <v>430</v>
      </c>
      <c r="I60" s="73"/>
      <c r="J60" s="75" t="s">
        <v>528</v>
      </c>
    </row>
    <row r="61" spans="1:10" s="70" customFormat="1">
      <c r="A61" s="73" t="s">
        <v>144</v>
      </c>
      <c r="B61" s="70">
        <v>22000058</v>
      </c>
      <c r="C61" s="86">
        <v>20000</v>
      </c>
      <c r="D61" s="70">
        <v>490533</v>
      </c>
      <c r="E61" s="74">
        <v>44663</v>
      </c>
      <c r="F61" s="73" t="s">
        <v>145</v>
      </c>
      <c r="G61" s="70">
        <v>6417</v>
      </c>
      <c r="H61" s="73" t="s">
        <v>430</v>
      </c>
      <c r="I61" s="73"/>
      <c r="J61" s="75" t="s">
        <v>528</v>
      </c>
    </row>
    <row r="62" spans="1:10" s="70" customFormat="1">
      <c r="A62" s="73" t="s">
        <v>144</v>
      </c>
      <c r="B62" s="70">
        <v>22000059</v>
      </c>
      <c r="C62" s="86">
        <v>20000</v>
      </c>
      <c r="D62" s="70">
        <v>499160</v>
      </c>
      <c r="E62" s="74">
        <v>44663</v>
      </c>
      <c r="F62" s="73" t="s">
        <v>145</v>
      </c>
      <c r="G62" s="70">
        <v>6417</v>
      </c>
      <c r="H62" s="73" t="s">
        <v>430</v>
      </c>
      <c r="I62" s="73"/>
      <c r="J62" s="75" t="s">
        <v>528</v>
      </c>
    </row>
    <row r="63" spans="1:10" s="70" customFormat="1">
      <c r="A63" s="73" t="s">
        <v>144</v>
      </c>
      <c r="B63" s="70">
        <v>22000060</v>
      </c>
      <c r="C63" s="86">
        <v>67103.19</v>
      </c>
      <c r="D63" s="70">
        <v>108769</v>
      </c>
      <c r="E63" s="74">
        <v>44664</v>
      </c>
      <c r="F63" s="73" t="s">
        <v>145</v>
      </c>
      <c r="G63" s="70">
        <v>6417</v>
      </c>
      <c r="H63" s="73" t="s">
        <v>456</v>
      </c>
      <c r="I63" s="73"/>
      <c r="J63" s="75" t="s">
        <v>459</v>
      </c>
    </row>
    <row r="64" spans="1:10" s="70" customFormat="1">
      <c r="A64" s="73" t="s">
        <v>144</v>
      </c>
      <c r="B64" s="70">
        <v>22000061</v>
      </c>
      <c r="C64" s="86">
        <v>68490</v>
      </c>
      <c r="D64" s="70">
        <v>109119</v>
      </c>
      <c r="E64" s="74">
        <v>44664</v>
      </c>
      <c r="F64" s="73" t="s">
        <v>145</v>
      </c>
      <c r="G64" s="70">
        <v>6417</v>
      </c>
      <c r="H64" s="73" t="s">
        <v>456</v>
      </c>
      <c r="I64" s="73"/>
      <c r="J64" s="75" t="s">
        <v>461</v>
      </c>
    </row>
    <row r="65" spans="1:10" s="70" customFormat="1">
      <c r="A65" s="73" t="s">
        <v>144</v>
      </c>
      <c r="B65" s="70">
        <v>22000062</v>
      </c>
      <c r="C65" s="86">
        <v>44730</v>
      </c>
      <c r="D65" s="70">
        <v>1242590</v>
      </c>
      <c r="E65" s="74">
        <v>44664</v>
      </c>
      <c r="F65" s="73" t="s">
        <v>145</v>
      </c>
      <c r="G65" s="70">
        <v>6417</v>
      </c>
      <c r="H65" s="73" t="s">
        <v>456</v>
      </c>
      <c r="I65" s="73"/>
      <c r="J65" s="75" t="s">
        <v>460</v>
      </c>
    </row>
    <row r="66" spans="1:10" s="70" customFormat="1">
      <c r="A66" s="73" t="s">
        <v>144</v>
      </c>
      <c r="B66" s="70">
        <v>22000063</v>
      </c>
      <c r="C66" s="86">
        <v>756357.33</v>
      </c>
      <c r="D66" s="70">
        <v>106681</v>
      </c>
      <c r="E66" s="74">
        <v>44664</v>
      </c>
      <c r="F66" s="73" t="s">
        <v>145</v>
      </c>
      <c r="G66" s="70">
        <v>6417</v>
      </c>
      <c r="H66" s="73" t="s">
        <v>456</v>
      </c>
      <c r="I66" s="73"/>
      <c r="J66" s="75" t="s">
        <v>529</v>
      </c>
    </row>
    <row r="67" spans="1:10" s="70" customFormat="1">
      <c r="A67" s="73" t="s">
        <v>144</v>
      </c>
      <c r="B67" s="70">
        <v>22000064</v>
      </c>
      <c r="C67" s="86">
        <v>354065.33</v>
      </c>
      <c r="D67" s="70">
        <v>1003374</v>
      </c>
      <c r="E67" s="74">
        <v>44664</v>
      </c>
      <c r="F67" s="73" t="s">
        <v>145</v>
      </c>
      <c r="G67" s="70">
        <v>6417</v>
      </c>
      <c r="H67" s="73" t="s">
        <v>456</v>
      </c>
      <c r="I67" s="73"/>
      <c r="J67" s="75" t="s">
        <v>530</v>
      </c>
    </row>
    <row r="68" spans="1:10" s="70" customFormat="1">
      <c r="A68" s="73" t="s">
        <v>144</v>
      </c>
      <c r="B68" s="70">
        <v>22000065</v>
      </c>
      <c r="C68" s="86">
        <v>132892.79999999999</v>
      </c>
      <c r="D68" s="70">
        <v>1002512</v>
      </c>
      <c r="E68" s="74">
        <v>44664</v>
      </c>
      <c r="F68" s="73" t="s">
        <v>145</v>
      </c>
      <c r="G68" s="70">
        <v>6417</v>
      </c>
      <c r="H68" s="73" t="s">
        <v>456</v>
      </c>
      <c r="I68" s="73"/>
      <c r="J68" s="75" t="s">
        <v>185</v>
      </c>
    </row>
    <row r="69" spans="1:10" s="70" customFormat="1">
      <c r="A69" s="73" t="s">
        <v>144</v>
      </c>
      <c r="B69" s="70">
        <v>22000067</v>
      </c>
      <c r="C69" s="86">
        <v>900</v>
      </c>
      <c r="D69" s="70">
        <v>1416917</v>
      </c>
      <c r="E69" s="74">
        <v>44680</v>
      </c>
      <c r="F69" s="73" t="s">
        <v>145</v>
      </c>
      <c r="G69" s="70">
        <v>6417</v>
      </c>
      <c r="H69" s="73" t="s">
        <v>419</v>
      </c>
      <c r="I69" s="73"/>
      <c r="J69" s="75" t="s">
        <v>565</v>
      </c>
    </row>
    <row r="70" spans="1:10" s="70" customFormat="1">
      <c r="A70" s="73" t="s">
        <v>144</v>
      </c>
      <c r="B70" s="70">
        <v>22000069</v>
      </c>
      <c r="C70" s="86">
        <v>3600</v>
      </c>
      <c r="D70" s="70">
        <v>1417316</v>
      </c>
      <c r="E70" s="74">
        <v>44684</v>
      </c>
      <c r="F70" s="73" t="s">
        <v>145</v>
      </c>
      <c r="G70" s="70">
        <v>6417</v>
      </c>
      <c r="H70" s="73" t="s">
        <v>419</v>
      </c>
      <c r="I70" s="73"/>
      <c r="J70" s="75" t="s">
        <v>566</v>
      </c>
    </row>
    <row r="71" spans="1:10" s="70" customFormat="1">
      <c r="A71" s="73" t="s">
        <v>144</v>
      </c>
      <c r="B71" s="70">
        <v>22000070</v>
      </c>
      <c r="C71" s="86">
        <v>900</v>
      </c>
      <c r="D71" s="70">
        <v>1417362</v>
      </c>
      <c r="E71" s="74">
        <v>44684</v>
      </c>
      <c r="F71" s="73" t="s">
        <v>145</v>
      </c>
      <c r="G71" s="70">
        <v>6417</v>
      </c>
      <c r="H71" s="73" t="s">
        <v>419</v>
      </c>
      <c r="I71" s="73"/>
      <c r="J71" s="75" t="s">
        <v>567</v>
      </c>
    </row>
    <row r="72" spans="1:10" s="70" customFormat="1">
      <c r="A72" s="73" t="s">
        <v>144</v>
      </c>
      <c r="B72" s="70">
        <v>22000071</v>
      </c>
      <c r="C72" s="86">
        <v>4800</v>
      </c>
      <c r="D72" s="70">
        <v>1343912</v>
      </c>
      <c r="E72" s="74">
        <v>44684</v>
      </c>
      <c r="F72" s="73" t="s">
        <v>145</v>
      </c>
      <c r="G72" s="70">
        <v>6417</v>
      </c>
      <c r="H72" s="73" t="s">
        <v>419</v>
      </c>
      <c r="I72" s="73"/>
      <c r="J72" s="75" t="s">
        <v>568</v>
      </c>
    </row>
    <row r="73" spans="1:10" s="70" customFormat="1">
      <c r="A73" s="73" t="s">
        <v>144</v>
      </c>
      <c r="B73" s="70">
        <v>22000072</v>
      </c>
      <c r="C73" s="86">
        <v>150000</v>
      </c>
      <c r="D73" s="70">
        <v>1280389</v>
      </c>
      <c r="E73" s="74">
        <v>44685</v>
      </c>
      <c r="F73" s="73" t="s">
        <v>145</v>
      </c>
      <c r="G73" s="70">
        <v>6417</v>
      </c>
      <c r="H73" s="73" t="s">
        <v>355</v>
      </c>
      <c r="I73" s="493" t="s">
        <v>2321</v>
      </c>
      <c r="J73" s="343" t="s">
        <v>569</v>
      </c>
    </row>
    <row r="74" spans="1:10" s="70" customFormat="1">
      <c r="A74" s="73" t="s">
        <v>144</v>
      </c>
      <c r="B74" s="70">
        <v>22000073</v>
      </c>
      <c r="C74" s="86">
        <v>7200</v>
      </c>
      <c r="D74" s="70">
        <v>1343943</v>
      </c>
      <c r="E74" s="74">
        <v>44685</v>
      </c>
      <c r="F74" s="73" t="s">
        <v>145</v>
      </c>
      <c r="G74" s="70">
        <v>6417</v>
      </c>
      <c r="H74" s="73" t="s">
        <v>419</v>
      </c>
      <c r="I74" s="73"/>
      <c r="J74" s="75" t="s">
        <v>570</v>
      </c>
    </row>
    <row r="75" spans="1:10" s="70" customFormat="1">
      <c r="A75" s="73" t="s">
        <v>144</v>
      </c>
      <c r="B75" s="70">
        <v>22000074</v>
      </c>
      <c r="C75" s="86">
        <v>1800</v>
      </c>
      <c r="D75" s="70">
        <v>1422551</v>
      </c>
      <c r="E75" s="74">
        <v>44690</v>
      </c>
      <c r="F75" s="73" t="s">
        <v>145</v>
      </c>
      <c r="G75" s="70">
        <v>6417</v>
      </c>
      <c r="H75" s="73" t="s">
        <v>419</v>
      </c>
      <c r="I75" s="73"/>
      <c r="J75" s="75" t="s">
        <v>571</v>
      </c>
    </row>
    <row r="76" spans="1:10" s="70" customFormat="1">
      <c r="A76" s="73" t="s">
        <v>144</v>
      </c>
      <c r="B76" s="70">
        <v>22000075</v>
      </c>
      <c r="C76" s="86">
        <v>2700</v>
      </c>
      <c r="D76" s="70">
        <v>1080414</v>
      </c>
      <c r="E76" s="74">
        <v>44690</v>
      </c>
      <c r="F76" s="73" t="s">
        <v>145</v>
      </c>
      <c r="G76" s="70">
        <v>6417</v>
      </c>
      <c r="H76" s="73" t="s">
        <v>419</v>
      </c>
      <c r="I76" s="73"/>
      <c r="J76" s="75" t="s">
        <v>572</v>
      </c>
    </row>
    <row r="77" spans="1:10" s="70" customFormat="1">
      <c r="A77" s="73" t="s">
        <v>144</v>
      </c>
      <c r="B77" s="70">
        <v>22000076</v>
      </c>
      <c r="C77" s="86">
        <v>900</v>
      </c>
      <c r="D77" s="70">
        <v>1422598</v>
      </c>
      <c r="E77" s="74">
        <v>44692</v>
      </c>
      <c r="F77" s="73" t="s">
        <v>145</v>
      </c>
      <c r="G77" s="70">
        <v>6417</v>
      </c>
      <c r="H77" s="73" t="s">
        <v>419</v>
      </c>
      <c r="I77" s="73"/>
      <c r="J77" s="75" t="s">
        <v>573</v>
      </c>
    </row>
    <row r="78" spans="1:10" s="70" customFormat="1">
      <c r="A78" s="73" t="s">
        <v>144</v>
      </c>
      <c r="B78" s="70">
        <v>22000077</v>
      </c>
      <c r="C78" s="86">
        <v>7200</v>
      </c>
      <c r="D78" s="70">
        <v>1422662</v>
      </c>
      <c r="E78" s="74">
        <v>44692</v>
      </c>
      <c r="F78" s="73" t="s">
        <v>145</v>
      </c>
      <c r="G78" s="70">
        <v>6417</v>
      </c>
      <c r="H78" s="73" t="s">
        <v>419</v>
      </c>
      <c r="I78" s="73"/>
      <c r="J78" s="75" t="s">
        <v>574</v>
      </c>
    </row>
    <row r="79" spans="1:10" s="70" customFormat="1">
      <c r="A79" s="73" t="s">
        <v>144</v>
      </c>
      <c r="B79" s="70">
        <v>22000078</v>
      </c>
      <c r="C79" s="86">
        <v>3600</v>
      </c>
      <c r="D79" s="70">
        <v>1422771</v>
      </c>
      <c r="E79" s="74">
        <v>44692</v>
      </c>
      <c r="F79" s="73" t="s">
        <v>145</v>
      </c>
      <c r="G79" s="70">
        <v>6417</v>
      </c>
      <c r="H79" s="73" t="s">
        <v>419</v>
      </c>
      <c r="I79" s="73"/>
      <c r="J79" s="75" t="s">
        <v>575</v>
      </c>
    </row>
    <row r="80" spans="1:10" s="70" customFormat="1">
      <c r="A80" s="73" t="s">
        <v>144</v>
      </c>
      <c r="B80" s="70">
        <v>22000079</v>
      </c>
      <c r="C80" s="86">
        <v>900</v>
      </c>
      <c r="D80" s="70">
        <v>1422776</v>
      </c>
      <c r="E80" s="74">
        <v>44692</v>
      </c>
      <c r="F80" s="73" t="s">
        <v>145</v>
      </c>
      <c r="G80" s="70">
        <v>6417</v>
      </c>
      <c r="H80" s="73" t="s">
        <v>419</v>
      </c>
      <c r="I80" s="73"/>
      <c r="J80" s="75" t="s">
        <v>576</v>
      </c>
    </row>
    <row r="81" spans="1:10" s="70" customFormat="1">
      <c r="A81" s="73" t="s">
        <v>144</v>
      </c>
      <c r="B81" s="70">
        <v>22000080</v>
      </c>
      <c r="C81" s="86">
        <v>900</v>
      </c>
      <c r="D81" s="70">
        <v>1422622</v>
      </c>
      <c r="E81" s="74">
        <v>44693</v>
      </c>
      <c r="F81" s="73" t="s">
        <v>145</v>
      </c>
      <c r="G81" s="70">
        <v>6417</v>
      </c>
      <c r="H81" s="73" t="s">
        <v>419</v>
      </c>
      <c r="I81" s="73"/>
      <c r="J81" s="75" t="s">
        <v>577</v>
      </c>
    </row>
    <row r="82" spans="1:10" s="70" customFormat="1">
      <c r="A82" s="73" t="s">
        <v>144</v>
      </c>
      <c r="B82" s="70">
        <v>22000081</v>
      </c>
      <c r="C82" s="86">
        <v>1800</v>
      </c>
      <c r="D82" s="70">
        <v>1422999</v>
      </c>
      <c r="E82" s="74">
        <v>44693</v>
      </c>
      <c r="F82" s="73" t="s">
        <v>145</v>
      </c>
      <c r="G82" s="70">
        <v>6417</v>
      </c>
      <c r="H82" s="73" t="s">
        <v>419</v>
      </c>
      <c r="I82" s="73"/>
      <c r="J82" s="75" t="s">
        <v>578</v>
      </c>
    </row>
    <row r="83" spans="1:10" s="70" customFormat="1">
      <c r="A83" s="73" t="s">
        <v>144</v>
      </c>
      <c r="B83" s="70">
        <v>22000082</v>
      </c>
      <c r="C83" s="86">
        <v>4800</v>
      </c>
      <c r="D83" s="70">
        <v>1422999</v>
      </c>
      <c r="E83" s="74">
        <v>44693</v>
      </c>
      <c r="F83" s="73" t="s">
        <v>145</v>
      </c>
      <c r="G83" s="70">
        <v>6417</v>
      </c>
      <c r="H83" s="73" t="s">
        <v>419</v>
      </c>
      <c r="I83" s="73"/>
      <c r="J83" s="75" t="s">
        <v>579</v>
      </c>
    </row>
    <row r="84" spans="1:10" s="70" customFormat="1">
      <c r="A84" s="73" t="s">
        <v>144</v>
      </c>
      <c r="B84" s="70">
        <v>22000083</v>
      </c>
      <c r="C84" s="86">
        <v>900</v>
      </c>
      <c r="D84" s="70">
        <v>1422742</v>
      </c>
      <c r="E84" s="74">
        <v>44693</v>
      </c>
      <c r="F84" s="73" t="s">
        <v>145</v>
      </c>
      <c r="G84" s="70">
        <v>6417</v>
      </c>
      <c r="H84" s="73" t="s">
        <v>419</v>
      </c>
      <c r="I84" s="73"/>
      <c r="J84" s="75" t="s">
        <v>580</v>
      </c>
    </row>
    <row r="85" spans="1:10" s="70" customFormat="1">
      <c r="A85" s="73" t="s">
        <v>144</v>
      </c>
      <c r="B85" s="70">
        <v>22000084</v>
      </c>
      <c r="C85" s="86">
        <v>1800</v>
      </c>
      <c r="D85" s="70">
        <v>1421274</v>
      </c>
      <c r="E85" s="74">
        <v>44693</v>
      </c>
      <c r="F85" s="73" t="s">
        <v>145</v>
      </c>
      <c r="G85" s="70">
        <v>6417</v>
      </c>
      <c r="H85" s="73" t="s">
        <v>419</v>
      </c>
      <c r="I85" s="73"/>
      <c r="J85" s="75" t="s">
        <v>581</v>
      </c>
    </row>
    <row r="86" spans="1:10" s="70" customFormat="1">
      <c r="A86" s="73"/>
      <c r="C86" s="111"/>
      <c r="E86" s="74"/>
      <c r="F86" s="73"/>
      <c r="H86" s="73"/>
      <c r="I86" s="73"/>
      <c r="J86" s="75"/>
    </row>
    <row r="87" spans="1:10" ht="18.75">
      <c r="A87" s="160" t="s">
        <v>774</v>
      </c>
    </row>
    <row r="88" spans="1:10" s="70" customFormat="1">
      <c r="A88" s="76" t="s">
        <v>139</v>
      </c>
      <c r="B88" s="76" t="s">
        <v>170</v>
      </c>
      <c r="C88" s="85" t="s">
        <v>171</v>
      </c>
      <c r="D88" s="76" t="s">
        <v>455</v>
      </c>
      <c r="E88" s="76" t="s">
        <v>172</v>
      </c>
      <c r="F88" s="76" t="s">
        <v>140</v>
      </c>
      <c r="G88" s="76" t="s">
        <v>327</v>
      </c>
      <c r="H88" s="76" t="s">
        <v>326</v>
      </c>
      <c r="I88" s="76"/>
      <c r="J88" s="87" t="s">
        <v>173</v>
      </c>
    </row>
    <row r="89" spans="1:10" s="70" customFormat="1">
      <c r="A89" s="73" t="s">
        <v>144</v>
      </c>
      <c r="B89" s="70">
        <v>22000069</v>
      </c>
      <c r="C89" s="86">
        <v>3600</v>
      </c>
      <c r="D89" s="70">
        <v>1417316</v>
      </c>
      <c r="E89" s="74">
        <v>44684</v>
      </c>
      <c r="F89" s="73" t="s">
        <v>145</v>
      </c>
      <c r="G89" s="70">
        <v>6417</v>
      </c>
      <c r="H89" s="73" t="s">
        <v>419</v>
      </c>
      <c r="I89" s="73"/>
      <c r="J89" s="75" t="s">
        <v>566</v>
      </c>
    </row>
    <row r="90" spans="1:10" s="70" customFormat="1">
      <c r="A90" s="73" t="s">
        <v>144</v>
      </c>
      <c r="B90" s="70">
        <v>22000070</v>
      </c>
      <c r="C90" s="86">
        <v>900</v>
      </c>
      <c r="D90" s="70">
        <v>1417362</v>
      </c>
      <c r="E90" s="74">
        <v>44684</v>
      </c>
      <c r="F90" s="73" t="s">
        <v>145</v>
      </c>
      <c r="G90" s="70">
        <v>6417</v>
      </c>
      <c r="H90" s="73" t="s">
        <v>419</v>
      </c>
      <c r="I90" s="73"/>
      <c r="J90" s="75" t="s">
        <v>567</v>
      </c>
    </row>
    <row r="91" spans="1:10" s="70" customFormat="1">
      <c r="A91" s="73" t="s">
        <v>144</v>
      </c>
      <c r="B91" s="70">
        <v>22000071</v>
      </c>
      <c r="C91" s="86">
        <v>4800</v>
      </c>
      <c r="D91" s="70">
        <v>1343912</v>
      </c>
      <c r="E91" s="74">
        <v>44684</v>
      </c>
      <c r="F91" s="73" t="s">
        <v>145</v>
      </c>
      <c r="G91" s="70">
        <v>6417</v>
      </c>
      <c r="H91" s="73" t="s">
        <v>419</v>
      </c>
      <c r="I91" s="73"/>
      <c r="J91" s="75" t="s">
        <v>568</v>
      </c>
    </row>
    <row r="92" spans="1:10" s="70" customFormat="1">
      <c r="A92" s="73" t="s">
        <v>144</v>
      </c>
      <c r="B92" s="70">
        <v>22000072</v>
      </c>
      <c r="C92" s="86">
        <v>150000</v>
      </c>
      <c r="D92" s="70">
        <v>1280389</v>
      </c>
      <c r="E92" s="74">
        <v>44685</v>
      </c>
      <c r="F92" s="73" t="s">
        <v>145</v>
      </c>
      <c r="G92" s="70">
        <v>6417</v>
      </c>
      <c r="H92" s="73" t="s">
        <v>355</v>
      </c>
      <c r="I92" s="493" t="s">
        <v>2321</v>
      </c>
      <c r="J92" s="75" t="s">
        <v>569</v>
      </c>
    </row>
    <row r="93" spans="1:10" s="70" customFormat="1">
      <c r="A93" s="73" t="s">
        <v>144</v>
      </c>
      <c r="B93" s="70">
        <v>22000073</v>
      </c>
      <c r="C93" s="86">
        <v>7200</v>
      </c>
      <c r="D93" s="70">
        <v>1343943</v>
      </c>
      <c r="E93" s="74">
        <v>44685</v>
      </c>
      <c r="F93" s="73" t="s">
        <v>145</v>
      </c>
      <c r="G93" s="70">
        <v>6417</v>
      </c>
      <c r="H93" s="73" t="s">
        <v>419</v>
      </c>
      <c r="I93" s="73"/>
      <c r="J93" s="75" t="s">
        <v>570</v>
      </c>
    </row>
    <row r="94" spans="1:10" s="70" customFormat="1">
      <c r="A94" s="73" t="s">
        <v>144</v>
      </c>
      <c r="B94" s="70">
        <v>22000075</v>
      </c>
      <c r="C94" s="86">
        <v>2700</v>
      </c>
      <c r="D94" s="70">
        <v>1080414</v>
      </c>
      <c r="E94" s="74">
        <v>44690</v>
      </c>
      <c r="F94" s="73" t="s">
        <v>145</v>
      </c>
      <c r="G94" s="70">
        <v>6417</v>
      </c>
      <c r="H94" s="73" t="s">
        <v>419</v>
      </c>
      <c r="I94" s="73"/>
      <c r="J94" s="75" t="s">
        <v>572</v>
      </c>
    </row>
    <row r="95" spans="1:10" s="70" customFormat="1">
      <c r="A95" s="73" t="s">
        <v>144</v>
      </c>
      <c r="B95" s="70">
        <v>22000076</v>
      </c>
      <c r="C95" s="86">
        <v>900</v>
      </c>
      <c r="D95" s="70">
        <v>1422598</v>
      </c>
      <c r="E95" s="74">
        <v>44692</v>
      </c>
      <c r="F95" s="73" t="s">
        <v>145</v>
      </c>
      <c r="G95" s="70">
        <v>6417</v>
      </c>
      <c r="H95" s="73" t="s">
        <v>419</v>
      </c>
      <c r="I95" s="73"/>
      <c r="J95" s="75" t="s">
        <v>573</v>
      </c>
    </row>
    <row r="96" spans="1:10" s="70" customFormat="1">
      <c r="A96" s="73" t="s">
        <v>144</v>
      </c>
      <c r="B96" s="70">
        <v>22000077</v>
      </c>
      <c r="C96" s="86">
        <v>7200</v>
      </c>
      <c r="D96" s="70">
        <v>1422662</v>
      </c>
      <c r="E96" s="74">
        <v>44692</v>
      </c>
      <c r="F96" s="73" t="s">
        <v>145</v>
      </c>
      <c r="G96" s="70">
        <v>6417</v>
      </c>
      <c r="H96" s="73" t="s">
        <v>419</v>
      </c>
      <c r="I96" s="73"/>
      <c r="J96" s="75" t="s">
        <v>574</v>
      </c>
    </row>
    <row r="97" spans="1:10" s="70" customFormat="1">
      <c r="A97" s="73" t="s">
        <v>144</v>
      </c>
      <c r="B97" s="70">
        <v>22000078</v>
      </c>
      <c r="C97" s="86">
        <v>3600</v>
      </c>
      <c r="D97" s="70">
        <v>1422771</v>
      </c>
      <c r="E97" s="74">
        <v>44692</v>
      </c>
      <c r="F97" s="73" t="s">
        <v>145</v>
      </c>
      <c r="G97" s="70">
        <v>6417</v>
      </c>
      <c r="H97" s="73" t="s">
        <v>419</v>
      </c>
      <c r="I97" s="73"/>
      <c r="J97" s="75" t="s">
        <v>575</v>
      </c>
    </row>
    <row r="98" spans="1:10" s="70" customFormat="1">
      <c r="A98" s="73" t="s">
        <v>144</v>
      </c>
      <c r="B98" s="70">
        <v>22000079</v>
      </c>
      <c r="C98" s="86">
        <v>900</v>
      </c>
      <c r="D98" s="70">
        <v>1422776</v>
      </c>
      <c r="E98" s="74">
        <v>44692</v>
      </c>
      <c r="F98" s="73" t="s">
        <v>145</v>
      </c>
      <c r="G98" s="70">
        <v>6417</v>
      </c>
      <c r="H98" s="73" t="s">
        <v>419</v>
      </c>
      <c r="I98" s="73"/>
      <c r="J98" s="75" t="s">
        <v>576</v>
      </c>
    </row>
    <row r="99" spans="1:10" s="70" customFormat="1">
      <c r="A99" s="73" t="s">
        <v>144</v>
      </c>
      <c r="B99" s="70">
        <v>22000080</v>
      </c>
      <c r="C99" s="86">
        <v>900</v>
      </c>
      <c r="D99" s="70">
        <v>1422622</v>
      </c>
      <c r="E99" s="74">
        <v>44693</v>
      </c>
      <c r="F99" s="73" t="s">
        <v>145</v>
      </c>
      <c r="G99" s="70">
        <v>6417</v>
      </c>
      <c r="H99" s="73" t="s">
        <v>419</v>
      </c>
      <c r="I99" s="73"/>
      <c r="J99" s="75" t="s">
        <v>577</v>
      </c>
    </row>
    <row r="100" spans="1:10" s="70" customFormat="1">
      <c r="A100" s="73" t="s">
        <v>144</v>
      </c>
      <c r="B100" s="70">
        <v>22000081</v>
      </c>
      <c r="C100" s="86">
        <v>1800</v>
      </c>
      <c r="D100" s="70">
        <v>1422999</v>
      </c>
      <c r="E100" s="74">
        <v>44693</v>
      </c>
      <c r="F100" s="73" t="s">
        <v>145</v>
      </c>
      <c r="G100" s="70">
        <v>6417</v>
      </c>
      <c r="H100" s="73" t="s">
        <v>419</v>
      </c>
      <c r="I100" s="73"/>
      <c r="J100" s="75" t="s">
        <v>578</v>
      </c>
    </row>
    <row r="101" spans="1:10" s="70" customFormat="1">
      <c r="A101" s="73" t="s">
        <v>144</v>
      </c>
      <c r="B101" s="70">
        <v>22000082</v>
      </c>
      <c r="C101" s="86">
        <v>4800</v>
      </c>
      <c r="D101" s="70">
        <v>1422999</v>
      </c>
      <c r="E101" s="74">
        <v>44693</v>
      </c>
      <c r="F101" s="73" t="s">
        <v>145</v>
      </c>
      <c r="G101" s="70">
        <v>6417</v>
      </c>
      <c r="H101" s="73" t="s">
        <v>419</v>
      </c>
      <c r="I101" s="73"/>
      <c r="J101" s="75" t="s">
        <v>579</v>
      </c>
    </row>
    <row r="102" spans="1:10" s="70" customFormat="1">
      <c r="A102" s="73" t="s">
        <v>144</v>
      </c>
      <c r="B102" s="70">
        <v>22000083</v>
      </c>
      <c r="C102" s="86">
        <v>900</v>
      </c>
      <c r="D102" s="70">
        <v>1422742</v>
      </c>
      <c r="E102" s="74">
        <v>44693</v>
      </c>
      <c r="F102" s="73" t="s">
        <v>145</v>
      </c>
      <c r="G102" s="70">
        <v>6417</v>
      </c>
      <c r="H102" s="73" t="s">
        <v>419</v>
      </c>
      <c r="I102" s="73"/>
      <c r="J102" s="75" t="s">
        <v>580</v>
      </c>
    </row>
    <row r="103" spans="1:10" s="70" customFormat="1">
      <c r="A103" s="73" t="s">
        <v>144</v>
      </c>
      <c r="B103" s="70">
        <v>22000084</v>
      </c>
      <c r="C103" s="86">
        <v>1800</v>
      </c>
      <c r="D103" s="70">
        <v>1421274</v>
      </c>
      <c r="E103" s="74">
        <v>44693</v>
      </c>
      <c r="F103" s="73" t="s">
        <v>145</v>
      </c>
      <c r="G103" s="70">
        <v>6417</v>
      </c>
      <c r="H103" s="73" t="s">
        <v>419</v>
      </c>
      <c r="I103" s="73"/>
      <c r="J103" s="75" t="s">
        <v>581</v>
      </c>
    </row>
    <row r="104" spans="1:10" s="70" customFormat="1">
      <c r="A104" s="73" t="s">
        <v>144</v>
      </c>
      <c r="B104" s="70">
        <v>22000085</v>
      </c>
      <c r="C104" s="86">
        <v>900</v>
      </c>
      <c r="D104" s="70">
        <v>1422630</v>
      </c>
      <c r="E104" s="74">
        <v>44694</v>
      </c>
      <c r="F104" s="73" t="s">
        <v>145</v>
      </c>
      <c r="G104" s="70">
        <v>6417</v>
      </c>
      <c r="H104" s="73" t="s">
        <v>419</v>
      </c>
      <c r="I104" s="73"/>
      <c r="J104" s="75" t="s">
        <v>775</v>
      </c>
    </row>
    <row r="105" spans="1:10" s="70" customFormat="1">
      <c r="A105" s="73" t="s">
        <v>144</v>
      </c>
      <c r="B105" s="70">
        <v>22000086</v>
      </c>
      <c r="C105" s="86">
        <v>900</v>
      </c>
      <c r="D105" s="70">
        <v>1422715</v>
      </c>
      <c r="E105" s="74">
        <v>44694</v>
      </c>
      <c r="F105" s="73" t="s">
        <v>145</v>
      </c>
      <c r="G105" s="70">
        <v>6417</v>
      </c>
      <c r="H105" s="73" t="s">
        <v>419</v>
      </c>
      <c r="I105" s="73"/>
      <c r="J105" s="75" t="s">
        <v>776</v>
      </c>
    </row>
    <row r="106" spans="1:10" s="70" customFormat="1">
      <c r="A106" s="73" t="s">
        <v>144</v>
      </c>
      <c r="B106" s="70">
        <v>22000087</v>
      </c>
      <c r="C106" s="86">
        <v>900</v>
      </c>
      <c r="D106" s="70">
        <v>1422795</v>
      </c>
      <c r="E106" s="74">
        <v>44694</v>
      </c>
      <c r="F106" s="73" t="s">
        <v>145</v>
      </c>
      <c r="G106" s="70">
        <v>6417</v>
      </c>
      <c r="H106" s="73" t="s">
        <v>419</v>
      </c>
      <c r="I106" s="73"/>
      <c r="J106" s="75" t="s">
        <v>777</v>
      </c>
    </row>
    <row r="107" spans="1:10" s="70" customFormat="1">
      <c r="A107" s="73" t="s">
        <v>144</v>
      </c>
      <c r="B107" s="70">
        <v>22000088</v>
      </c>
      <c r="C107" s="86">
        <v>2700</v>
      </c>
      <c r="D107" s="70">
        <v>1422642</v>
      </c>
      <c r="E107" s="74">
        <v>44697</v>
      </c>
      <c r="F107" s="73" t="s">
        <v>145</v>
      </c>
      <c r="G107" s="70">
        <v>6417</v>
      </c>
      <c r="H107" s="73" t="s">
        <v>419</v>
      </c>
      <c r="I107" s="73"/>
      <c r="J107" s="75" t="s">
        <v>778</v>
      </c>
    </row>
    <row r="108" spans="1:10" s="70" customFormat="1">
      <c r="A108" s="73" t="s">
        <v>144</v>
      </c>
      <c r="B108" s="70">
        <v>22000089</v>
      </c>
      <c r="C108" s="86">
        <v>1800</v>
      </c>
      <c r="D108" s="70">
        <v>1422551</v>
      </c>
      <c r="E108" s="74">
        <v>44697</v>
      </c>
      <c r="F108" s="73" t="s">
        <v>145</v>
      </c>
      <c r="G108" s="70">
        <v>6417</v>
      </c>
      <c r="H108" s="73" t="s">
        <v>419</v>
      </c>
      <c r="I108" s="73"/>
      <c r="J108" s="75" t="s">
        <v>571</v>
      </c>
    </row>
    <row r="109" spans="1:10" s="70" customFormat="1">
      <c r="A109" s="73" t="s">
        <v>144</v>
      </c>
      <c r="B109" s="70">
        <v>22000090</v>
      </c>
      <c r="C109" s="86">
        <v>1800</v>
      </c>
      <c r="D109" s="70">
        <v>1421387</v>
      </c>
      <c r="E109" s="74">
        <v>44697</v>
      </c>
      <c r="F109" s="73" t="s">
        <v>145</v>
      </c>
      <c r="G109" s="70">
        <v>6417</v>
      </c>
      <c r="H109" s="73" t="s">
        <v>419</v>
      </c>
      <c r="I109" s="73"/>
      <c r="J109" s="75" t="s">
        <v>779</v>
      </c>
    </row>
    <row r="110" spans="1:10" s="70" customFormat="1">
      <c r="A110" s="73" t="s">
        <v>144</v>
      </c>
      <c r="B110" s="70">
        <v>22000092</v>
      </c>
      <c r="C110" s="86">
        <v>21600</v>
      </c>
      <c r="D110" s="70">
        <v>146234</v>
      </c>
      <c r="E110" s="74">
        <v>44697</v>
      </c>
      <c r="F110" s="73" t="s">
        <v>145</v>
      </c>
      <c r="G110" s="70">
        <v>6417</v>
      </c>
      <c r="H110" s="73" t="s">
        <v>419</v>
      </c>
      <c r="I110" s="73"/>
      <c r="J110" s="75" t="s">
        <v>780</v>
      </c>
    </row>
    <row r="111" spans="1:10" s="70" customFormat="1">
      <c r="A111" s="73" t="s">
        <v>144</v>
      </c>
      <c r="B111" s="70">
        <v>22000091</v>
      </c>
      <c r="C111" s="86">
        <v>30006.05</v>
      </c>
      <c r="D111" s="70">
        <v>1030068</v>
      </c>
      <c r="E111" s="74">
        <v>44697</v>
      </c>
      <c r="F111" s="73" t="s">
        <v>145</v>
      </c>
      <c r="G111" s="70">
        <v>6417</v>
      </c>
      <c r="H111" s="73" t="s">
        <v>330</v>
      </c>
      <c r="I111" s="73"/>
      <c r="J111" s="75" t="s">
        <v>781</v>
      </c>
    </row>
    <row r="112" spans="1:10" s="70" customFormat="1">
      <c r="A112" s="73" t="s">
        <v>144</v>
      </c>
      <c r="B112" s="70">
        <v>22000093</v>
      </c>
      <c r="C112" s="86">
        <v>31150</v>
      </c>
      <c r="D112" s="70">
        <v>108885</v>
      </c>
      <c r="E112" s="74">
        <v>44698</v>
      </c>
      <c r="F112" s="73" t="s">
        <v>145</v>
      </c>
      <c r="G112" s="70">
        <v>6417</v>
      </c>
      <c r="H112" s="73" t="s">
        <v>330</v>
      </c>
      <c r="I112" s="73"/>
      <c r="J112" s="75" t="s">
        <v>782</v>
      </c>
    </row>
    <row r="113" spans="1:10" s="70" customFormat="1">
      <c r="A113" s="73" t="s">
        <v>144</v>
      </c>
      <c r="B113" s="70">
        <v>22000094</v>
      </c>
      <c r="C113" s="86">
        <v>29560.34</v>
      </c>
      <c r="D113" s="70">
        <v>1030068</v>
      </c>
      <c r="E113" s="74">
        <v>44698</v>
      </c>
      <c r="F113" s="73" t="s">
        <v>145</v>
      </c>
      <c r="G113" s="70">
        <v>6417</v>
      </c>
      <c r="H113" s="73" t="s">
        <v>330</v>
      </c>
      <c r="I113" s="73"/>
      <c r="J113" s="75" t="s">
        <v>783</v>
      </c>
    </row>
    <row r="114" spans="1:10" s="70" customFormat="1">
      <c r="A114" s="73" t="s">
        <v>144</v>
      </c>
      <c r="B114" s="70">
        <v>22000095</v>
      </c>
      <c r="C114" s="86">
        <v>1800</v>
      </c>
      <c r="D114" s="70">
        <v>1425247</v>
      </c>
      <c r="E114" s="74">
        <v>44699</v>
      </c>
      <c r="F114" s="73" t="s">
        <v>145</v>
      </c>
      <c r="G114" s="70">
        <v>6417</v>
      </c>
      <c r="H114" s="73" t="s">
        <v>419</v>
      </c>
      <c r="I114" s="73"/>
      <c r="J114" s="75" t="s">
        <v>784</v>
      </c>
    </row>
    <row r="115" spans="1:10" s="70" customFormat="1">
      <c r="A115" s="73" t="s">
        <v>144</v>
      </c>
      <c r="B115" s="70">
        <v>22000096</v>
      </c>
      <c r="C115" s="86">
        <v>1800</v>
      </c>
      <c r="D115" s="70">
        <v>1423542</v>
      </c>
      <c r="E115" s="74">
        <v>44699</v>
      </c>
      <c r="F115" s="73" t="s">
        <v>145</v>
      </c>
      <c r="G115" s="70">
        <v>6417</v>
      </c>
      <c r="H115" s="73" t="s">
        <v>419</v>
      </c>
      <c r="I115" s="73"/>
      <c r="J115" s="75" t="s">
        <v>785</v>
      </c>
    </row>
    <row r="116" spans="1:10" s="70" customFormat="1">
      <c r="A116" s="73" t="s">
        <v>144</v>
      </c>
      <c r="B116" s="70">
        <v>22000097</v>
      </c>
      <c r="C116" s="86">
        <v>1800</v>
      </c>
      <c r="D116" s="70">
        <v>1425249</v>
      </c>
      <c r="E116" s="74">
        <v>44699</v>
      </c>
      <c r="F116" s="73" t="s">
        <v>145</v>
      </c>
      <c r="G116" s="70">
        <v>6417</v>
      </c>
      <c r="H116" s="73" t="s">
        <v>419</v>
      </c>
      <c r="I116" s="73"/>
      <c r="J116" s="75" t="s">
        <v>786</v>
      </c>
    </row>
    <row r="117" spans="1:10" s="70" customFormat="1">
      <c r="A117" s="73" t="s">
        <v>144</v>
      </c>
      <c r="B117" s="70">
        <v>22000098</v>
      </c>
      <c r="C117" s="86">
        <v>900</v>
      </c>
      <c r="D117" s="70">
        <v>1423553</v>
      </c>
      <c r="E117" s="74">
        <v>44699</v>
      </c>
      <c r="F117" s="73" t="s">
        <v>145</v>
      </c>
      <c r="G117" s="70">
        <v>6417</v>
      </c>
      <c r="H117" s="73" t="s">
        <v>419</v>
      </c>
      <c r="I117" s="73"/>
      <c r="J117" s="75" t="s">
        <v>787</v>
      </c>
    </row>
    <row r="118" spans="1:10" s="70" customFormat="1">
      <c r="A118" s="73" t="s">
        <v>144</v>
      </c>
      <c r="B118" s="70">
        <v>22000099</v>
      </c>
      <c r="C118" s="86">
        <v>4500</v>
      </c>
      <c r="D118" s="70">
        <v>118190</v>
      </c>
      <c r="E118" s="74">
        <v>44699</v>
      </c>
      <c r="F118" s="73" t="s">
        <v>145</v>
      </c>
      <c r="G118" s="70">
        <v>6417</v>
      </c>
      <c r="H118" s="73" t="s">
        <v>419</v>
      </c>
      <c r="I118" s="73"/>
      <c r="J118" s="75" t="s">
        <v>788</v>
      </c>
    </row>
    <row r="119" spans="1:10" s="70" customFormat="1">
      <c r="A119" s="73" t="s">
        <v>144</v>
      </c>
      <c r="B119" s="70">
        <v>22000100</v>
      </c>
      <c r="C119" s="86">
        <v>4500</v>
      </c>
      <c r="D119" s="70">
        <v>107359</v>
      </c>
      <c r="E119" s="74">
        <v>44699</v>
      </c>
      <c r="F119" s="73" t="s">
        <v>145</v>
      </c>
      <c r="G119" s="70">
        <v>6417</v>
      </c>
      <c r="H119" s="73" t="s">
        <v>419</v>
      </c>
      <c r="I119" s="73"/>
      <c r="J119" s="75" t="s">
        <v>789</v>
      </c>
    </row>
    <row r="120" spans="1:10" s="70" customFormat="1">
      <c r="A120" s="73" t="s">
        <v>144</v>
      </c>
      <c r="B120" s="70">
        <v>22000101</v>
      </c>
      <c r="C120" s="86">
        <v>900</v>
      </c>
      <c r="D120" s="70">
        <v>1424514</v>
      </c>
      <c r="E120" s="74">
        <v>44699</v>
      </c>
      <c r="F120" s="73" t="s">
        <v>145</v>
      </c>
      <c r="G120" s="70">
        <v>6417</v>
      </c>
      <c r="H120" s="73" t="s">
        <v>419</v>
      </c>
      <c r="I120" s="73"/>
      <c r="J120" s="75" t="s">
        <v>790</v>
      </c>
    </row>
    <row r="121" spans="1:10" s="70" customFormat="1">
      <c r="A121" s="73" t="s">
        <v>144</v>
      </c>
      <c r="B121" s="70">
        <v>22000102</v>
      </c>
      <c r="C121" s="86">
        <v>4200</v>
      </c>
      <c r="D121" s="70">
        <v>1422492</v>
      </c>
      <c r="E121" s="74">
        <v>44699</v>
      </c>
      <c r="F121" s="73" t="s">
        <v>145</v>
      </c>
      <c r="G121" s="70">
        <v>6417</v>
      </c>
      <c r="H121" s="73" t="s">
        <v>419</v>
      </c>
      <c r="I121" s="73"/>
      <c r="J121" s="75" t="s">
        <v>791</v>
      </c>
    </row>
    <row r="122" spans="1:10" s="70" customFormat="1">
      <c r="A122" s="73" t="s">
        <v>144</v>
      </c>
      <c r="B122" s="70">
        <v>22000103</v>
      </c>
      <c r="C122" s="86">
        <v>1800</v>
      </c>
      <c r="D122" s="70">
        <v>1422465</v>
      </c>
      <c r="E122" s="74">
        <v>44699</v>
      </c>
      <c r="F122" s="73" t="s">
        <v>145</v>
      </c>
      <c r="G122" s="70">
        <v>6417</v>
      </c>
      <c r="H122" s="73" t="s">
        <v>419</v>
      </c>
      <c r="I122" s="73"/>
      <c r="J122" s="75" t="s">
        <v>792</v>
      </c>
    </row>
    <row r="123" spans="1:10" s="70" customFormat="1">
      <c r="A123" s="73" t="s">
        <v>144</v>
      </c>
      <c r="B123" s="70">
        <v>22000104</v>
      </c>
      <c r="C123" s="86">
        <v>2700</v>
      </c>
      <c r="D123" s="70">
        <v>1423775</v>
      </c>
      <c r="E123" s="74">
        <v>44700</v>
      </c>
      <c r="F123" s="73" t="s">
        <v>145</v>
      </c>
      <c r="G123" s="70">
        <v>6417</v>
      </c>
      <c r="H123" s="73" t="s">
        <v>419</v>
      </c>
      <c r="I123" s="73"/>
      <c r="J123" s="75" t="s">
        <v>793</v>
      </c>
    </row>
    <row r="124" spans="1:10" s="70" customFormat="1">
      <c r="A124" s="73" t="s">
        <v>144</v>
      </c>
      <c r="B124" s="70">
        <v>22000105</v>
      </c>
      <c r="C124" s="86">
        <v>53100</v>
      </c>
      <c r="D124" s="70">
        <v>1424993</v>
      </c>
      <c r="E124" s="74">
        <v>44701</v>
      </c>
      <c r="F124" s="73" t="s">
        <v>145</v>
      </c>
      <c r="G124" s="70">
        <v>6417</v>
      </c>
      <c r="H124" s="73" t="s">
        <v>419</v>
      </c>
      <c r="I124" s="73"/>
      <c r="J124" s="75" t="s">
        <v>794</v>
      </c>
    </row>
    <row r="125" spans="1:10" s="70" customFormat="1">
      <c r="A125" s="73" t="s">
        <v>144</v>
      </c>
      <c r="B125" s="70">
        <v>22000106</v>
      </c>
      <c r="C125" s="86">
        <v>1800</v>
      </c>
      <c r="D125" s="70">
        <v>1433582</v>
      </c>
      <c r="E125" s="74">
        <v>44701</v>
      </c>
      <c r="F125" s="73" t="s">
        <v>145</v>
      </c>
      <c r="G125" s="70">
        <v>6417</v>
      </c>
      <c r="H125" s="73" t="s">
        <v>419</v>
      </c>
      <c r="I125" s="73"/>
      <c r="J125" s="75" t="s">
        <v>795</v>
      </c>
    </row>
    <row r="126" spans="1:10" s="70" customFormat="1">
      <c r="A126" s="73" t="s">
        <v>144</v>
      </c>
      <c r="B126" s="70">
        <v>22000107</v>
      </c>
      <c r="C126" s="86">
        <v>12600</v>
      </c>
      <c r="D126" s="70">
        <v>107360</v>
      </c>
      <c r="E126" s="74">
        <v>44701</v>
      </c>
      <c r="F126" s="73" t="s">
        <v>145</v>
      </c>
      <c r="G126" s="70">
        <v>6417</v>
      </c>
      <c r="H126" s="73" t="s">
        <v>419</v>
      </c>
      <c r="I126" s="73"/>
      <c r="J126" s="75" t="s">
        <v>796</v>
      </c>
    </row>
    <row r="127" spans="1:10" s="70" customFormat="1">
      <c r="A127" s="73" t="s">
        <v>144</v>
      </c>
      <c r="B127" s="70">
        <v>22000108</v>
      </c>
      <c r="C127" s="86">
        <v>1800</v>
      </c>
      <c r="D127" s="70">
        <v>1433605</v>
      </c>
      <c r="E127" s="74">
        <v>44701</v>
      </c>
      <c r="F127" s="73" t="s">
        <v>145</v>
      </c>
      <c r="G127" s="70">
        <v>6417</v>
      </c>
      <c r="H127" s="73" t="s">
        <v>419</v>
      </c>
      <c r="I127" s="73"/>
      <c r="J127" s="75" t="s">
        <v>797</v>
      </c>
    </row>
    <row r="128" spans="1:10" s="70" customFormat="1">
      <c r="A128" s="73" t="s">
        <v>144</v>
      </c>
      <c r="B128" s="70">
        <v>22000109</v>
      </c>
      <c r="C128" s="86">
        <v>900</v>
      </c>
      <c r="D128" s="70">
        <v>1433645</v>
      </c>
      <c r="E128" s="74">
        <v>44701</v>
      </c>
      <c r="F128" s="73" t="s">
        <v>145</v>
      </c>
      <c r="G128" s="70">
        <v>6417</v>
      </c>
      <c r="H128" s="73" t="s">
        <v>419</v>
      </c>
      <c r="I128" s="73"/>
      <c r="J128" s="75" t="s">
        <v>798</v>
      </c>
    </row>
    <row r="129" spans="1:10" s="70" customFormat="1">
      <c r="A129" s="73" t="s">
        <v>144</v>
      </c>
      <c r="B129" s="70">
        <v>22000110</v>
      </c>
      <c r="C129" s="86">
        <v>1800</v>
      </c>
      <c r="D129" s="70">
        <v>1433739</v>
      </c>
      <c r="E129" s="74">
        <v>44701</v>
      </c>
      <c r="F129" s="73" t="s">
        <v>145</v>
      </c>
      <c r="G129" s="70">
        <v>6417</v>
      </c>
      <c r="H129" s="73" t="s">
        <v>419</v>
      </c>
      <c r="I129" s="73"/>
      <c r="J129" s="75" t="s">
        <v>799</v>
      </c>
    </row>
    <row r="130" spans="1:10" s="70" customFormat="1">
      <c r="A130" s="73" t="s">
        <v>144</v>
      </c>
      <c r="B130" s="70">
        <v>22000111</v>
      </c>
      <c r="C130" s="86">
        <v>48600</v>
      </c>
      <c r="D130" s="70">
        <v>1424993</v>
      </c>
      <c r="E130" s="74">
        <v>44701</v>
      </c>
      <c r="F130" s="73" t="s">
        <v>145</v>
      </c>
      <c r="G130" s="70">
        <v>6417</v>
      </c>
      <c r="H130" s="73" t="s">
        <v>419</v>
      </c>
      <c r="I130" s="73"/>
      <c r="J130" s="75" t="s">
        <v>800</v>
      </c>
    </row>
    <row r="131" spans="1:10" s="70" customFormat="1">
      <c r="A131" s="73" t="s">
        <v>144</v>
      </c>
      <c r="B131" s="70">
        <v>22000112</v>
      </c>
      <c r="C131" s="86">
        <v>4500</v>
      </c>
      <c r="D131" s="70">
        <v>1272886</v>
      </c>
      <c r="E131" s="74">
        <v>44701</v>
      </c>
      <c r="F131" s="73" t="s">
        <v>145</v>
      </c>
      <c r="G131" s="70">
        <v>6417</v>
      </c>
      <c r="H131" s="73" t="s">
        <v>419</v>
      </c>
      <c r="I131" s="73"/>
      <c r="J131" s="75" t="s">
        <v>801</v>
      </c>
    </row>
    <row r="132" spans="1:10" s="70" customFormat="1">
      <c r="A132" s="73" t="s">
        <v>144</v>
      </c>
      <c r="B132" s="70">
        <v>22000113</v>
      </c>
      <c r="C132" s="86">
        <v>2700</v>
      </c>
      <c r="D132" s="70">
        <v>1426005</v>
      </c>
      <c r="E132" s="74">
        <v>44704</v>
      </c>
      <c r="F132" s="73" t="s">
        <v>145</v>
      </c>
      <c r="G132" s="70">
        <v>6417</v>
      </c>
      <c r="H132" s="73" t="s">
        <v>419</v>
      </c>
      <c r="I132" s="73"/>
      <c r="J132" s="75" t="s">
        <v>802</v>
      </c>
    </row>
    <row r="133" spans="1:10" s="70" customFormat="1">
      <c r="A133" s="73" t="s">
        <v>144</v>
      </c>
      <c r="B133" s="70">
        <v>22000114</v>
      </c>
      <c r="C133" s="86">
        <v>900</v>
      </c>
      <c r="D133" s="70">
        <v>759043</v>
      </c>
      <c r="E133" s="74">
        <v>44704</v>
      </c>
      <c r="F133" s="73" t="s">
        <v>145</v>
      </c>
      <c r="G133" s="70">
        <v>6417</v>
      </c>
      <c r="H133" s="73" t="s">
        <v>419</v>
      </c>
      <c r="I133" s="73"/>
      <c r="J133" s="75" t="s">
        <v>803</v>
      </c>
    </row>
    <row r="134" spans="1:10" s="70" customFormat="1">
      <c r="A134" s="73" t="s">
        <v>144</v>
      </c>
      <c r="B134" s="70">
        <v>22000115</v>
      </c>
      <c r="C134" s="86">
        <v>900</v>
      </c>
      <c r="D134" s="70">
        <v>1422511</v>
      </c>
      <c r="E134" s="74">
        <v>44704</v>
      </c>
      <c r="F134" s="73" t="s">
        <v>145</v>
      </c>
      <c r="G134" s="70">
        <v>6417</v>
      </c>
      <c r="H134" s="73" t="s">
        <v>419</v>
      </c>
      <c r="I134" s="73"/>
      <c r="J134" s="75" t="s">
        <v>804</v>
      </c>
    </row>
    <row r="135" spans="1:10" s="70" customFormat="1">
      <c r="A135" s="73" t="s">
        <v>144</v>
      </c>
      <c r="B135" s="70">
        <v>22000116</v>
      </c>
      <c r="C135" s="86">
        <v>900</v>
      </c>
      <c r="D135" s="70">
        <v>1422577</v>
      </c>
      <c r="E135" s="74">
        <v>44704</v>
      </c>
      <c r="F135" s="73" t="s">
        <v>145</v>
      </c>
      <c r="G135" s="70">
        <v>6417</v>
      </c>
      <c r="H135" s="73" t="s">
        <v>419</v>
      </c>
      <c r="I135" s="73"/>
      <c r="J135" s="75" t="s">
        <v>805</v>
      </c>
    </row>
    <row r="136" spans="1:10" s="70" customFormat="1">
      <c r="A136" s="73" t="s">
        <v>144</v>
      </c>
      <c r="B136" s="70">
        <v>22000117</v>
      </c>
      <c r="C136" s="86">
        <v>900</v>
      </c>
      <c r="D136" s="70">
        <v>1422527</v>
      </c>
      <c r="E136" s="74">
        <v>44704</v>
      </c>
      <c r="F136" s="73" t="s">
        <v>145</v>
      </c>
      <c r="G136" s="70">
        <v>6417</v>
      </c>
      <c r="H136" s="73" t="s">
        <v>419</v>
      </c>
      <c r="I136" s="73"/>
      <c r="J136" s="75" t="s">
        <v>806</v>
      </c>
    </row>
    <row r="137" spans="1:10" s="70" customFormat="1">
      <c r="A137" s="73" t="s">
        <v>144</v>
      </c>
      <c r="B137" s="70">
        <v>22000118</v>
      </c>
      <c r="C137" s="86">
        <v>1800</v>
      </c>
      <c r="D137" s="70">
        <v>1422758</v>
      </c>
      <c r="E137" s="74">
        <v>44704</v>
      </c>
      <c r="F137" s="73" t="s">
        <v>145</v>
      </c>
      <c r="G137" s="70">
        <v>6417</v>
      </c>
      <c r="H137" s="73" t="s">
        <v>419</v>
      </c>
      <c r="I137" s="73"/>
      <c r="J137" s="75" t="s">
        <v>807</v>
      </c>
    </row>
    <row r="138" spans="1:10" s="70" customFormat="1">
      <c r="A138" s="73" t="s">
        <v>144</v>
      </c>
      <c r="B138" s="70">
        <v>22000120</v>
      </c>
      <c r="C138" s="86">
        <v>900</v>
      </c>
      <c r="D138" s="70">
        <v>1436532</v>
      </c>
      <c r="E138" s="74">
        <v>44704</v>
      </c>
      <c r="F138" s="73" t="s">
        <v>145</v>
      </c>
      <c r="G138" s="70">
        <v>6417</v>
      </c>
      <c r="H138" s="73" t="s">
        <v>419</v>
      </c>
      <c r="I138" s="73"/>
      <c r="J138" s="75" t="s">
        <v>808</v>
      </c>
    </row>
    <row r="139" spans="1:10" s="70" customFormat="1">
      <c r="A139" s="73" t="s">
        <v>144</v>
      </c>
      <c r="B139" s="70">
        <v>22000123</v>
      </c>
      <c r="C139" s="86">
        <v>1800</v>
      </c>
      <c r="D139" s="70">
        <v>1439651</v>
      </c>
      <c r="E139" s="74">
        <v>44706</v>
      </c>
      <c r="F139" s="73" t="s">
        <v>145</v>
      </c>
      <c r="G139" s="70">
        <v>6417</v>
      </c>
      <c r="H139" s="73" t="s">
        <v>419</v>
      </c>
      <c r="I139" s="73"/>
      <c r="J139" s="75" t="s">
        <v>809</v>
      </c>
    </row>
    <row r="140" spans="1:10" s="70" customFormat="1">
      <c r="A140" s="73" t="s">
        <v>144</v>
      </c>
      <c r="B140" s="70">
        <v>22000124</v>
      </c>
      <c r="C140" s="86">
        <v>3600</v>
      </c>
      <c r="D140" s="70">
        <v>1439678</v>
      </c>
      <c r="E140" s="74">
        <v>44706</v>
      </c>
      <c r="F140" s="73" t="s">
        <v>145</v>
      </c>
      <c r="G140" s="70">
        <v>6417</v>
      </c>
      <c r="H140" s="73" t="s">
        <v>419</v>
      </c>
      <c r="I140" s="73"/>
      <c r="J140" s="75" t="s">
        <v>810</v>
      </c>
    </row>
    <row r="141" spans="1:10" s="70" customFormat="1">
      <c r="A141" s="73" t="s">
        <v>144</v>
      </c>
      <c r="B141" s="70">
        <v>22000125</v>
      </c>
      <c r="C141" s="86">
        <v>1800</v>
      </c>
      <c r="D141" s="70">
        <v>1439720</v>
      </c>
      <c r="E141" s="74">
        <v>44706</v>
      </c>
      <c r="F141" s="73" t="s">
        <v>145</v>
      </c>
      <c r="G141" s="70">
        <v>6417</v>
      </c>
      <c r="H141" s="73" t="s">
        <v>419</v>
      </c>
      <c r="I141" s="73"/>
      <c r="J141" s="75" t="s">
        <v>811</v>
      </c>
    </row>
    <row r="142" spans="1:10" s="70" customFormat="1">
      <c r="A142" s="73" t="s">
        <v>144</v>
      </c>
      <c r="B142" s="70">
        <v>22000126</v>
      </c>
      <c r="C142" s="86">
        <v>1800</v>
      </c>
      <c r="D142" s="70">
        <v>1439741</v>
      </c>
      <c r="E142" s="74">
        <v>44706</v>
      </c>
      <c r="F142" s="73" t="s">
        <v>145</v>
      </c>
      <c r="G142" s="70">
        <v>6417</v>
      </c>
      <c r="H142" s="73" t="s">
        <v>419</v>
      </c>
      <c r="I142" s="73"/>
      <c r="J142" s="75" t="s">
        <v>812</v>
      </c>
    </row>
    <row r="143" spans="1:10" s="70" customFormat="1">
      <c r="A143" s="73" t="s">
        <v>144</v>
      </c>
      <c r="B143" s="70">
        <v>22000127</v>
      </c>
      <c r="C143" s="86">
        <v>900</v>
      </c>
      <c r="D143" s="70">
        <v>1442284</v>
      </c>
      <c r="E143" s="74">
        <v>44707</v>
      </c>
      <c r="F143" s="73" t="s">
        <v>145</v>
      </c>
      <c r="G143" s="70">
        <v>6417</v>
      </c>
      <c r="H143" s="73" t="s">
        <v>419</v>
      </c>
      <c r="I143" s="73"/>
      <c r="J143" s="75" t="s">
        <v>813</v>
      </c>
    </row>
    <row r="144" spans="1:10" s="70" customFormat="1">
      <c r="A144" s="73" t="s">
        <v>144</v>
      </c>
      <c r="B144" s="70">
        <v>22000128</v>
      </c>
      <c r="C144" s="86">
        <v>3600</v>
      </c>
      <c r="D144" s="70">
        <v>366821</v>
      </c>
      <c r="E144" s="74">
        <v>44707</v>
      </c>
      <c r="F144" s="73" t="s">
        <v>145</v>
      </c>
      <c r="G144" s="70">
        <v>6417</v>
      </c>
      <c r="H144" s="73" t="s">
        <v>419</v>
      </c>
      <c r="I144" s="73"/>
      <c r="J144" s="75" t="s">
        <v>814</v>
      </c>
    </row>
    <row r="145" spans="1:13" s="70" customFormat="1">
      <c r="A145" s="73" t="s">
        <v>144</v>
      </c>
      <c r="B145" s="70">
        <v>22000129</v>
      </c>
      <c r="C145" s="86">
        <v>3600</v>
      </c>
      <c r="D145" s="70">
        <v>257603</v>
      </c>
      <c r="E145" s="74">
        <v>44707</v>
      </c>
      <c r="F145" s="73" t="s">
        <v>145</v>
      </c>
      <c r="G145" s="70">
        <v>6417</v>
      </c>
      <c r="H145" s="73" t="s">
        <v>419</v>
      </c>
      <c r="I145" s="73"/>
      <c r="J145" s="75" t="s">
        <v>815</v>
      </c>
    </row>
    <row r="146" spans="1:13" s="70" customFormat="1">
      <c r="A146" s="73" t="s">
        <v>144</v>
      </c>
      <c r="B146" s="70">
        <v>22000130</v>
      </c>
      <c r="C146" s="86">
        <v>1800</v>
      </c>
      <c r="D146" s="70">
        <v>1442582</v>
      </c>
      <c r="E146" s="74">
        <v>44707</v>
      </c>
      <c r="F146" s="73" t="s">
        <v>145</v>
      </c>
      <c r="G146" s="70">
        <v>6417</v>
      </c>
      <c r="H146" s="73" t="s">
        <v>419</v>
      </c>
      <c r="I146" s="73"/>
      <c r="J146" s="75" t="s">
        <v>816</v>
      </c>
    </row>
    <row r="147" spans="1:13" s="70" customFormat="1">
      <c r="A147" s="73" t="s">
        <v>144</v>
      </c>
      <c r="B147" s="70">
        <v>22000131</v>
      </c>
      <c r="C147" s="86">
        <v>1800</v>
      </c>
      <c r="D147" s="70">
        <v>238374</v>
      </c>
      <c r="E147" s="74">
        <v>44707</v>
      </c>
      <c r="F147" s="73" t="s">
        <v>145</v>
      </c>
      <c r="G147" s="70">
        <v>6417</v>
      </c>
      <c r="H147" s="73" t="s">
        <v>419</v>
      </c>
      <c r="I147" s="73"/>
      <c r="J147" s="75" t="s">
        <v>817</v>
      </c>
    </row>
    <row r="148" spans="1:13" s="70" customFormat="1">
      <c r="A148" s="73" t="s">
        <v>144</v>
      </c>
      <c r="B148" s="70">
        <v>22000132</v>
      </c>
      <c r="C148" s="86">
        <v>2700</v>
      </c>
      <c r="D148" s="70">
        <v>1450726</v>
      </c>
      <c r="E148" s="74">
        <v>44712</v>
      </c>
      <c r="F148" s="73" t="s">
        <v>145</v>
      </c>
      <c r="G148" s="70">
        <v>6417</v>
      </c>
      <c r="H148" s="73" t="s">
        <v>419</v>
      </c>
      <c r="I148" s="73"/>
      <c r="J148" s="75" t="s">
        <v>818</v>
      </c>
    </row>
    <row r="149" spans="1:13" s="70" customFormat="1">
      <c r="A149" s="73"/>
      <c r="C149" s="86"/>
      <c r="E149" s="74"/>
      <c r="F149" s="73"/>
      <c r="H149" s="73"/>
      <c r="I149" s="73"/>
      <c r="J149" s="75"/>
    </row>
    <row r="150" spans="1:13" ht="18.75">
      <c r="A150" s="160" t="s">
        <v>889</v>
      </c>
    </row>
    <row r="151" spans="1:13" s="70" customFormat="1">
      <c r="A151" s="76" t="s">
        <v>139</v>
      </c>
      <c r="B151" s="76" t="s">
        <v>170</v>
      </c>
      <c r="C151" s="85" t="s">
        <v>171</v>
      </c>
      <c r="D151" s="76" t="s">
        <v>455</v>
      </c>
      <c r="E151" s="76" t="s">
        <v>172</v>
      </c>
      <c r="F151" s="76" t="s">
        <v>140</v>
      </c>
      <c r="G151" s="76" t="s">
        <v>327</v>
      </c>
      <c r="H151" s="76" t="s">
        <v>326</v>
      </c>
      <c r="I151" s="76"/>
      <c r="J151" s="87" t="s">
        <v>173</v>
      </c>
    </row>
    <row r="152" spans="1:13" s="70" customFormat="1">
      <c r="A152" s="73" t="s">
        <v>144</v>
      </c>
      <c r="B152" s="70">
        <v>22000133</v>
      </c>
      <c r="C152" s="86">
        <v>525000</v>
      </c>
      <c r="D152" s="70">
        <v>4966</v>
      </c>
      <c r="E152" s="74">
        <v>44713</v>
      </c>
      <c r="F152" s="73" t="s">
        <v>145</v>
      </c>
      <c r="G152" s="70">
        <v>6417</v>
      </c>
      <c r="H152" s="73" t="s">
        <v>376</v>
      </c>
      <c r="I152" s="73"/>
      <c r="J152" s="437" t="s">
        <v>844</v>
      </c>
    </row>
    <row r="153" spans="1:13" s="70" customFormat="1">
      <c r="A153" s="73" t="s">
        <v>144</v>
      </c>
      <c r="B153" s="70">
        <v>22000134</v>
      </c>
      <c r="C153" s="86">
        <v>38316.94</v>
      </c>
      <c r="D153" s="70">
        <v>108096</v>
      </c>
      <c r="E153" s="74">
        <v>44713</v>
      </c>
      <c r="F153" s="73" t="s">
        <v>145</v>
      </c>
      <c r="G153" s="70">
        <v>6417</v>
      </c>
      <c r="H153" s="73" t="s">
        <v>330</v>
      </c>
      <c r="I153" s="73"/>
      <c r="J153" s="75" t="s">
        <v>845</v>
      </c>
    </row>
    <row r="154" spans="1:13" s="70" customFormat="1">
      <c r="A154" s="73" t="s">
        <v>144</v>
      </c>
      <c r="B154" s="70">
        <v>22000135</v>
      </c>
      <c r="C154" s="86">
        <v>900</v>
      </c>
      <c r="D154" s="70">
        <v>1453714</v>
      </c>
      <c r="E154" s="74">
        <v>44715</v>
      </c>
      <c r="F154" s="73" t="s">
        <v>145</v>
      </c>
      <c r="G154" s="70">
        <v>6417</v>
      </c>
      <c r="H154" s="73" t="s">
        <v>419</v>
      </c>
      <c r="I154" s="73"/>
      <c r="J154" s="75" t="s">
        <v>846</v>
      </c>
    </row>
    <row r="155" spans="1:13" s="70" customFormat="1">
      <c r="A155" s="73" t="s">
        <v>144</v>
      </c>
      <c r="B155" s="70">
        <v>22000136</v>
      </c>
      <c r="C155" s="86">
        <v>900</v>
      </c>
      <c r="D155" s="70">
        <v>1454316</v>
      </c>
      <c r="E155" s="74">
        <v>44715</v>
      </c>
      <c r="F155" s="73" t="s">
        <v>145</v>
      </c>
      <c r="G155" s="70">
        <v>6417</v>
      </c>
      <c r="H155" s="73" t="s">
        <v>419</v>
      </c>
      <c r="I155" s="73"/>
      <c r="J155" s="75" t="s">
        <v>847</v>
      </c>
    </row>
    <row r="156" spans="1:13" s="70" customFormat="1">
      <c r="A156" s="73" t="s">
        <v>144</v>
      </c>
      <c r="B156" s="70">
        <v>22000137</v>
      </c>
      <c r="C156" s="86">
        <v>900</v>
      </c>
      <c r="D156" s="70">
        <v>1454392</v>
      </c>
      <c r="E156" s="74">
        <v>44715</v>
      </c>
      <c r="F156" s="73" t="s">
        <v>145</v>
      </c>
      <c r="G156" s="70">
        <v>6417</v>
      </c>
      <c r="H156" s="73" t="s">
        <v>419</v>
      </c>
      <c r="I156" s="73"/>
      <c r="J156" s="75" t="s">
        <v>848</v>
      </c>
    </row>
    <row r="157" spans="1:13" s="70" customFormat="1">
      <c r="A157" s="73" t="s">
        <v>144</v>
      </c>
      <c r="B157" s="70">
        <v>22000138</v>
      </c>
      <c r="C157" s="86">
        <v>20000</v>
      </c>
      <c r="D157" s="70">
        <v>238418</v>
      </c>
      <c r="E157" s="74">
        <v>44718</v>
      </c>
      <c r="F157" s="73" t="s">
        <v>153</v>
      </c>
      <c r="G157" s="70">
        <v>6417</v>
      </c>
      <c r="H157" s="73" t="s">
        <v>430</v>
      </c>
      <c r="I157" s="73"/>
      <c r="J157" s="75" t="s">
        <v>849</v>
      </c>
    </row>
    <row r="158" spans="1:13" s="70" customFormat="1">
      <c r="A158" s="73" t="s">
        <v>144</v>
      </c>
      <c r="B158" s="70">
        <v>22000139</v>
      </c>
      <c r="C158" s="86">
        <v>210000</v>
      </c>
      <c r="D158" s="70">
        <v>339154</v>
      </c>
      <c r="E158" s="74">
        <v>44718</v>
      </c>
      <c r="F158" s="73" t="s">
        <v>145</v>
      </c>
      <c r="G158" s="70">
        <v>6417</v>
      </c>
      <c r="H158" s="73" t="s">
        <v>430</v>
      </c>
      <c r="I158" s="560" t="s">
        <v>890</v>
      </c>
      <c r="J158" s="561" t="s">
        <v>850</v>
      </c>
      <c r="K158" s="562"/>
      <c r="L158" s="562"/>
      <c r="M158" s="562"/>
    </row>
    <row r="159" spans="1:13" s="70" customFormat="1">
      <c r="A159" s="73" t="s">
        <v>144</v>
      </c>
      <c r="B159" s="70">
        <v>22000140</v>
      </c>
      <c r="C159" s="86">
        <v>210000</v>
      </c>
      <c r="D159" s="70">
        <v>247442</v>
      </c>
      <c r="E159" s="74">
        <v>44718</v>
      </c>
      <c r="F159" s="73" t="s">
        <v>145</v>
      </c>
      <c r="G159" s="70">
        <v>6417</v>
      </c>
      <c r="H159" s="73" t="s">
        <v>430</v>
      </c>
      <c r="I159" s="560" t="s">
        <v>890</v>
      </c>
      <c r="J159" s="561" t="s">
        <v>850</v>
      </c>
      <c r="K159" s="562"/>
      <c r="L159" s="562"/>
      <c r="M159" s="562"/>
    </row>
    <row r="160" spans="1:13" s="70" customFormat="1">
      <c r="A160" s="73" t="s">
        <v>144</v>
      </c>
      <c r="B160" s="70">
        <v>22000141</v>
      </c>
      <c r="C160" s="86">
        <v>210000</v>
      </c>
      <c r="D160" s="70">
        <v>167249</v>
      </c>
      <c r="E160" s="74">
        <v>44718</v>
      </c>
      <c r="F160" s="73" t="s">
        <v>145</v>
      </c>
      <c r="G160" s="70">
        <v>6417</v>
      </c>
      <c r="H160" s="73" t="s">
        <v>430</v>
      </c>
      <c r="I160" s="560" t="s">
        <v>890</v>
      </c>
      <c r="J160" s="561" t="s">
        <v>850</v>
      </c>
      <c r="K160" s="562"/>
      <c r="L160" s="562"/>
      <c r="M160" s="562"/>
    </row>
    <row r="161" spans="1:13" s="70" customFormat="1">
      <c r="A161" s="73" t="s">
        <v>144</v>
      </c>
      <c r="B161" s="70">
        <v>22000142</v>
      </c>
      <c r="C161" s="86">
        <v>80000</v>
      </c>
      <c r="D161" s="70">
        <v>162006</v>
      </c>
      <c r="E161" s="74">
        <v>44718</v>
      </c>
      <c r="F161" s="73" t="s">
        <v>145</v>
      </c>
      <c r="G161" s="70">
        <v>6417</v>
      </c>
      <c r="H161" s="73" t="s">
        <v>430</v>
      </c>
      <c r="I161" s="560" t="s">
        <v>890</v>
      </c>
      <c r="J161" s="561" t="s">
        <v>850</v>
      </c>
      <c r="K161" s="562"/>
      <c r="L161" s="562"/>
      <c r="M161" s="562"/>
    </row>
    <row r="162" spans="1:13" s="70" customFormat="1">
      <c r="A162" s="73" t="s">
        <v>144</v>
      </c>
      <c r="B162" s="70">
        <v>22000143</v>
      </c>
      <c r="C162" s="86">
        <v>80000</v>
      </c>
      <c r="D162" s="70">
        <v>161833</v>
      </c>
      <c r="E162" s="74">
        <v>44718</v>
      </c>
      <c r="F162" s="73" t="s">
        <v>145</v>
      </c>
      <c r="G162" s="70">
        <v>6417</v>
      </c>
      <c r="H162" s="73" t="s">
        <v>430</v>
      </c>
      <c r="I162" s="560" t="s">
        <v>890</v>
      </c>
      <c r="J162" s="561" t="s">
        <v>850</v>
      </c>
      <c r="K162" s="562"/>
      <c r="L162" s="562"/>
      <c r="M162" s="562"/>
    </row>
    <row r="163" spans="1:13" s="70" customFormat="1">
      <c r="A163" s="73" t="s">
        <v>144</v>
      </c>
      <c r="B163" s="70">
        <v>22000144</v>
      </c>
      <c r="C163" s="86">
        <v>100000</v>
      </c>
      <c r="D163" s="70">
        <v>49</v>
      </c>
      <c r="E163" s="74">
        <v>44720</v>
      </c>
      <c r="F163" s="73" t="s">
        <v>145</v>
      </c>
      <c r="G163" s="70">
        <v>6417</v>
      </c>
      <c r="H163" s="73" t="s">
        <v>851</v>
      </c>
      <c r="I163" s="73"/>
      <c r="J163" s="75" t="s">
        <v>852</v>
      </c>
    </row>
    <row r="164" spans="1:13" s="70" customFormat="1">
      <c r="A164" s="73" t="s">
        <v>144</v>
      </c>
      <c r="B164" s="70">
        <v>22000145</v>
      </c>
      <c r="C164" s="86">
        <v>1800</v>
      </c>
      <c r="D164" s="70">
        <v>114957</v>
      </c>
      <c r="E164" s="74">
        <v>44720</v>
      </c>
      <c r="F164" s="73" t="s">
        <v>145</v>
      </c>
      <c r="G164" s="70">
        <v>6417</v>
      </c>
      <c r="H164" s="73" t="s">
        <v>419</v>
      </c>
      <c r="I164" s="73"/>
      <c r="J164" s="75" t="s">
        <v>853</v>
      </c>
    </row>
    <row r="165" spans="1:13" s="70" customFormat="1">
      <c r="A165" s="73" t="s">
        <v>144</v>
      </c>
      <c r="B165" s="70">
        <v>22000146</v>
      </c>
      <c r="C165" s="86">
        <v>3600</v>
      </c>
      <c r="D165" s="70">
        <v>1343968</v>
      </c>
      <c r="E165" s="74">
        <v>44720</v>
      </c>
      <c r="F165" s="73" t="s">
        <v>145</v>
      </c>
      <c r="G165" s="70">
        <v>6417</v>
      </c>
      <c r="H165" s="73" t="s">
        <v>419</v>
      </c>
      <c r="I165" s="73"/>
      <c r="J165" s="75" t="s">
        <v>854</v>
      </c>
    </row>
    <row r="166" spans="1:13" s="70" customFormat="1">
      <c r="A166" s="73" t="s">
        <v>144</v>
      </c>
      <c r="B166" s="70">
        <v>22000147</v>
      </c>
      <c r="C166" s="86">
        <v>1800</v>
      </c>
      <c r="D166" s="70">
        <v>1343968</v>
      </c>
      <c r="E166" s="74">
        <v>44720</v>
      </c>
      <c r="F166" s="73" t="s">
        <v>145</v>
      </c>
      <c r="G166" s="70">
        <v>6417</v>
      </c>
      <c r="H166" s="73" t="s">
        <v>419</v>
      </c>
      <c r="I166" s="73"/>
      <c r="J166" s="75" t="s">
        <v>855</v>
      </c>
    </row>
    <row r="167" spans="1:13" s="70" customFormat="1">
      <c r="A167" s="73" t="s">
        <v>144</v>
      </c>
      <c r="B167" s="70">
        <v>22000148</v>
      </c>
      <c r="C167" s="86">
        <v>1800</v>
      </c>
      <c r="D167" s="70">
        <v>1458329</v>
      </c>
      <c r="E167" s="74">
        <v>44721</v>
      </c>
      <c r="F167" s="73" t="s">
        <v>145</v>
      </c>
      <c r="G167" s="70">
        <v>6417</v>
      </c>
      <c r="H167" s="73" t="s">
        <v>419</v>
      </c>
      <c r="I167" s="73"/>
      <c r="J167" s="75" t="s">
        <v>856</v>
      </c>
    </row>
    <row r="168" spans="1:13" s="70" customFormat="1">
      <c r="A168" s="73" t="s">
        <v>144</v>
      </c>
      <c r="B168" s="70">
        <v>22000149</v>
      </c>
      <c r="C168" s="86">
        <v>6300</v>
      </c>
      <c r="D168" s="70">
        <v>104060</v>
      </c>
      <c r="E168" s="74">
        <v>44721</v>
      </c>
      <c r="F168" s="73" t="s">
        <v>145</v>
      </c>
      <c r="G168" s="70">
        <v>6417</v>
      </c>
      <c r="H168" s="73" t="s">
        <v>419</v>
      </c>
      <c r="I168" s="73"/>
      <c r="J168" s="75" t="s">
        <v>857</v>
      </c>
    </row>
    <row r="169" spans="1:13" s="70" customFormat="1">
      <c r="A169" s="73" t="s">
        <v>144</v>
      </c>
      <c r="B169" s="70">
        <v>22000150</v>
      </c>
      <c r="C169" s="86">
        <v>1500</v>
      </c>
      <c r="D169" s="70">
        <v>1458600</v>
      </c>
      <c r="E169" s="74">
        <v>44721</v>
      </c>
      <c r="F169" s="73" t="s">
        <v>145</v>
      </c>
      <c r="G169" s="70">
        <v>6417</v>
      </c>
      <c r="H169" s="73" t="s">
        <v>419</v>
      </c>
      <c r="I169" s="73"/>
      <c r="J169" s="75" t="s">
        <v>858</v>
      </c>
    </row>
    <row r="170" spans="1:13" s="70" customFormat="1">
      <c r="A170" s="73" t="s">
        <v>144</v>
      </c>
      <c r="B170" s="70">
        <v>22000151</v>
      </c>
      <c r="C170" s="86">
        <v>1800</v>
      </c>
      <c r="D170" s="70">
        <v>1458661</v>
      </c>
      <c r="E170" s="74">
        <v>44721</v>
      </c>
      <c r="F170" s="73" t="s">
        <v>145</v>
      </c>
      <c r="G170" s="70">
        <v>6417</v>
      </c>
      <c r="H170" s="73" t="s">
        <v>419</v>
      </c>
      <c r="I170" s="73"/>
      <c r="J170" s="75" t="s">
        <v>859</v>
      </c>
    </row>
    <row r="171" spans="1:13" s="70" customFormat="1">
      <c r="A171" s="73" t="s">
        <v>144</v>
      </c>
      <c r="B171" s="70">
        <v>22000152</v>
      </c>
      <c r="C171" s="86">
        <v>1800</v>
      </c>
      <c r="D171" s="70">
        <v>1427229</v>
      </c>
      <c r="E171" s="74">
        <v>44721</v>
      </c>
      <c r="F171" s="73" t="s">
        <v>145</v>
      </c>
      <c r="G171" s="70">
        <v>6417</v>
      </c>
      <c r="H171" s="73" t="s">
        <v>419</v>
      </c>
      <c r="I171" s="73"/>
      <c r="J171" s="75" t="s">
        <v>860</v>
      </c>
    </row>
    <row r="172" spans="1:13" s="70" customFormat="1">
      <c r="A172" s="73" t="s">
        <v>144</v>
      </c>
      <c r="B172" s="70">
        <v>22000153</v>
      </c>
      <c r="C172" s="86">
        <v>3600</v>
      </c>
      <c r="D172" s="70">
        <v>1427229</v>
      </c>
      <c r="E172" s="74">
        <v>44721</v>
      </c>
      <c r="F172" s="73" t="s">
        <v>145</v>
      </c>
      <c r="G172" s="70">
        <v>6417</v>
      </c>
      <c r="H172" s="73" t="s">
        <v>419</v>
      </c>
      <c r="I172" s="73"/>
      <c r="J172" s="75" t="s">
        <v>861</v>
      </c>
    </row>
    <row r="173" spans="1:13" s="70" customFormat="1">
      <c r="A173" s="73" t="s">
        <v>144</v>
      </c>
      <c r="B173" s="70">
        <v>22000154</v>
      </c>
      <c r="C173" s="86">
        <v>2700</v>
      </c>
      <c r="D173" s="70">
        <v>1459014</v>
      </c>
      <c r="E173" s="74">
        <v>44721</v>
      </c>
      <c r="F173" s="73" t="s">
        <v>145</v>
      </c>
      <c r="G173" s="70">
        <v>6417</v>
      </c>
      <c r="H173" s="73" t="s">
        <v>419</v>
      </c>
      <c r="I173" s="73"/>
      <c r="J173" s="75" t="s">
        <v>862</v>
      </c>
    </row>
    <row r="174" spans="1:13" s="70" customFormat="1">
      <c r="A174" s="73" t="s">
        <v>144</v>
      </c>
      <c r="B174" s="70">
        <v>22000155</v>
      </c>
      <c r="C174" s="86">
        <v>2700</v>
      </c>
      <c r="D174" s="70">
        <v>111619</v>
      </c>
      <c r="E174" s="74">
        <v>44722</v>
      </c>
      <c r="F174" s="73" t="s">
        <v>145</v>
      </c>
      <c r="G174" s="70">
        <v>6417</v>
      </c>
      <c r="H174" s="73" t="s">
        <v>419</v>
      </c>
      <c r="I174" s="73"/>
      <c r="J174" s="75" t="s">
        <v>863</v>
      </c>
    </row>
    <row r="175" spans="1:13" s="70" customFormat="1">
      <c r="A175" s="73" t="s">
        <v>144</v>
      </c>
      <c r="B175" s="70">
        <v>22000156</v>
      </c>
      <c r="C175" s="86">
        <v>3300</v>
      </c>
      <c r="D175" s="70">
        <v>1427126</v>
      </c>
      <c r="E175" s="74">
        <v>44726</v>
      </c>
      <c r="F175" s="73" t="s">
        <v>145</v>
      </c>
      <c r="G175" s="70">
        <v>6417</v>
      </c>
      <c r="H175" s="73" t="s">
        <v>419</v>
      </c>
      <c r="I175" s="73"/>
      <c r="J175" s="75" t="s">
        <v>864</v>
      </c>
    </row>
    <row r="176" spans="1:13" s="70" customFormat="1">
      <c r="A176" s="73" t="s">
        <v>144</v>
      </c>
      <c r="B176" s="70">
        <v>22000157</v>
      </c>
      <c r="C176" s="86">
        <v>1800</v>
      </c>
      <c r="D176" s="70">
        <v>1462462</v>
      </c>
      <c r="E176" s="74">
        <v>44726</v>
      </c>
      <c r="F176" s="73" t="s">
        <v>145</v>
      </c>
      <c r="G176" s="70">
        <v>6417</v>
      </c>
      <c r="H176" s="73" t="s">
        <v>419</v>
      </c>
      <c r="I176" s="73"/>
      <c r="J176" s="75" t="s">
        <v>865</v>
      </c>
    </row>
    <row r="177" spans="1:10" s="70" customFormat="1">
      <c r="A177" s="73" t="s">
        <v>144</v>
      </c>
      <c r="B177" s="70">
        <v>22000158</v>
      </c>
      <c r="C177" s="86">
        <v>6900</v>
      </c>
      <c r="D177" s="70">
        <v>1462462</v>
      </c>
      <c r="E177" s="74">
        <v>44726</v>
      </c>
      <c r="F177" s="73" t="s">
        <v>145</v>
      </c>
      <c r="G177" s="70">
        <v>6417</v>
      </c>
      <c r="H177" s="73" t="s">
        <v>419</v>
      </c>
      <c r="I177" s="73"/>
      <c r="J177" s="75" t="s">
        <v>866</v>
      </c>
    </row>
    <row r="178" spans="1:10" s="70" customFormat="1">
      <c r="A178" s="73" t="s">
        <v>144</v>
      </c>
      <c r="B178" s="70">
        <v>22000159</v>
      </c>
      <c r="C178" s="86">
        <v>900</v>
      </c>
      <c r="D178" s="70">
        <v>1462537</v>
      </c>
      <c r="E178" s="74">
        <v>44726</v>
      </c>
      <c r="F178" s="73" t="s">
        <v>145</v>
      </c>
      <c r="G178" s="70">
        <v>6417</v>
      </c>
      <c r="H178" s="73" t="s">
        <v>419</v>
      </c>
      <c r="I178" s="73"/>
      <c r="J178" s="75" t="s">
        <v>867</v>
      </c>
    </row>
    <row r="179" spans="1:10" s="70" customFormat="1">
      <c r="A179" s="73" t="s">
        <v>144</v>
      </c>
      <c r="B179" s="70">
        <v>22000160</v>
      </c>
      <c r="C179" s="86">
        <v>900</v>
      </c>
      <c r="D179" s="70">
        <v>1218364</v>
      </c>
      <c r="E179" s="74">
        <v>44726</v>
      </c>
      <c r="F179" s="73" t="s">
        <v>145</v>
      </c>
      <c r="G179" s="70">
        <v>6417</v>
      </c>
      <c r="H179" s="73" t="s">
        <v>419</v>
      </c>
      <c r="I179" s="73"/>
      <c r="J179" s="75" t="s">
        <v>868</v>
      </c>
    </row>
    <row r="180" spans="1:10" s="70" customFormat="1">
      <c r="A180" s="73" t="s">
        <v>144</v>
      </c>
      <c r="B180" s="70">
        <v>22000161</v>
      </c>
      <c r="C180" s="86">
        <v>900</v>
      </c>
      <c r="D180" s="70">
        <v>1464519</v>
      </c>
      <c r="E180" s="74">
        <v>44727</v>
      </c>
      <c r="F180" s="73" t="s">
        <v>145</v>
      </c>
      <c r="G180" s="70">
        <v>6417</v>
      </c>
      <c r="H180" s="73" t="s">
        <v>419</v>
      </c>
      <c r="I180" s="73"/>
      <c r="J180" s="75" t="s">
        <v>869</v>
      </c>
    </row>
    <row r="181" spans="1:10" s="70" customFormat="1">
      <c r="A181" s="73" t="s">
        <v>144</v>
      </c>
      <c r="B181" s="70">
        <v>22000162</v>
      </c>
      <c r="C181" s="86">
        <v>3300</v>
      </c>
      <c r="D181" s="70">
        <v>1464519</v>
      </c>
      <c r="E181" s="74">
        <v>44727</v>
      </c>
      <c r="F181" s="73" t="s">
        <v>145</v>
      </c>
      <c r="G181" s="70">
        <v>6417</v>
      </c>
      <c r="H181" s="73" t="s">
        <v>419</v>
      </c>
      <c r="I181" s="73"/>
      <c r="J181" s="75" t="s">
        <v>870</v>
      </c>
    </row>
    <row r="182" spans="1:10" s="70" customFormat="1">
      <c r="A182" s="73" t="s">
        <v>144</v>
      </c>
      <c r="B182" s="70">
        <v>22000164</v>
      </c>
      <c r="C182" s="86">
        <v>1800</v>
      </c>
      <c r="D182" s="70">
        <v>852602</v>
      </c>
      <c r="E182" s="74">
        <v>44732</v>
      </c>
      <c r="F182" s="73" t="s">
        <v>145</v>
      </c>
      <c r="G182" s="70">
        <v>6417</v>
      </c>
      <c r="H182" s="73" t="s">
        <v>419</v>
      </c>
      <c r="I182" s="73"/>
      <c r="J182" s="75" t="s">
        <v>871</v>
      </c>
    </row>
    <row r="183" spans="1:10" s="70" customFormat="1">
      <c r="A183" s="73" t="s">
        <v>144</v>
      </c>
      <c r="B183" s="70">
        <v>22000165</v>
      </c>
      <c r="C183" s="86">
        <v>44730</v>
      </c>
      <c r="D183" s="70">
        <v>1242590</v>
      </c>
      <c r="E183" s="74">
        <v>44732</v>
      </c>
      <c r="F183" s="73" t="s">
        <v>145</v>
      </c>
      <c r="G183" s="70">
        <v>6417</v>
      </c>
      <c r="H183" s="73" t="s">
        <v>456</v>
      </c>
      <c r="I183" s="73"/>
      <c r="J183" s="75" t="s">
        <v>460</v>
      </c>
    </row>
    <row r="184" spans="1:10" s="70" customFormat="1">
      <c r="A184" s="73" t="s">
        <v>144</v>
      </c>
      <c r="B184" s="70">
        <v>22000166</v>
      </c>
      <c r="C184" s="86">
        <v>68490</v>
      </c>
      <c r="D184" s="70">
        <v>109119</v>
      </c>
      <c r="E184" s="74">
        <v>44732</v>
      </c>
      <c r="F184" s="73" t="s">
        <v>145</v>
      </c>
      <c r="G184" s="70">
        <v>6417</v>
      </c>
      <c r="H184" s="73" t="s">
        <v>456</v>
      </c>
      <c r="I184" s="73"/>
      <c r="J184" s="75" t="s">
        <v>872</v>
      </c>
    </row>
    <row r="185" spans="1:10" s="70" customFormat="1">
      <c r="A185" s="73" t="s">
        <v>144</v>
      </c>
      <c r="B185" s="70">
        <v>22000167</v>
      </c>
      <c r="C185" s="86">
        <v>67103.19</v>
      </c>
      <c r="D185" s="70">
        <v>108769</v>
      </c>
      <c r="E185" s="74">
        <v>44732</v>
      </c>
      <c r="F185" s="73" t="s">
        <v>145</v>
      </c>
      <c r="G185" s="70">
        <v>6417</v>
      </c>
      <c r="H185" s="73" t="s">
        <v>456</v>
      </c>
      <c r="I185" s="73"/>
      <c r="J185" s="75" t="s">
        <v>459</v>
      </c>
    </row>
    <row r="186" spans="1:10" s="70" customFormat="1">
      <c r="A186" s="73" t="s">
        <v>144</v>
      </c>
      <c r="B186" s="70">
        <v>22000168</v>
      </c>
      <c r="C186" s="86">
        <v>210789.67</v>
      </c>
      <c r="D186" s="70">
        <v>108769</v>
      </c>
      <c r="E186" s="74">
        <v>44733</v>
      </c>
      <c r="F186" s="73" t="s">
        <v>145</v>
      </c>
      <c r="G186" s="70">
        <v>6417</v>
      </c>
      <c r="H186" s="73" t="s">
        <v>456</v>
      </c>
      <c r="I186" s="73"/>
      <c r="J186" s="75" t="s">
        <v>873</v>
      </c>
    </row>
    <row r="187" spans="1:10" s="70" customFormat="1">
      <c r="A187" s="73" t="s">
        <v>144</v>
      </c>
      <c r="B187" s="70">
        <v>22000169</v>
      </c>
      <c r="C187" s="86">
        <v>1800</v>
      </c>
      <c r="D187" s="70">
        <v>1468317</v>
      </c>
      <c r="E187" s="74">
        <v>44734</v>
      </c>
      <c r="F187" s="73" t="s">
        <v>145</v>
      </c>
      <c r="G187" s="70">
        <v>6417</v>
      </c>
      <c r="H187" s="73" t="s">
        <v>419</v>
      </c>
      <c r="I187" s="73"/>
      <c r="J187" s="75" t="s">
        <v>874</v>
      </c>
    </row>
    <row r="188" spans="1:10" s="70" customFormat="1">
      <c r="A188" s="73" t="s">
        <v>144</v>
      </c>
      <c r="B188" s="70">
        <v>22000170</v>
      </c>
      <c r="C188" s="86">
        <v>4500</v>
      </c>
      <c r="D188" s="70">
        <v>1468342</v>
      </c>
      <c r="E188" s="74">
        <v>44734</v>
      </c>
      <c r="F188" s="73" t="s">
        <v>145</v>
      </c>
      <c r="G188" s="70">
        <v>6417</v>
      </c>
      <c r="H188" s="73" t="s">
        <v>419</v>
      </c>
      <c r="I188" s="73"/>
      <c r="J188" s="75" t="s">
        <v>875</v>
      </c>
    </row>
    <row r="189" spans="1:10" s="70" customFormat="1">
      <c r="A189" s="73" t="s">
        <v>144</v>
      </c>
      <c r="B189" s="70">
        <v>22000171</v>
      </c>
      <c r="C189" s="86">
        <v>5400</v>
      </c>
      <c r="D189" s="70">
        <v>747940</v>
      </c>
      <c r="E189" s="74">
        <v>44734</v>
      </c>
      <c r="F189" s="73" t="s">
        <v>145</v>
      </c>
      <c r="G189" s="70">
        <v>6417</v>
      </c>
      <c r="H189" s="73" t="s">
        <v>419</v>
      </c>
      <c r="I189" s="73"/>
      <c r="J189" s="75" t="s">
        <v>876</v>
      </c>
    </row>
    <row r="190" spans="1:10" s="70" customFormat="1">
      <c r="A190" s="73" t="s">
        <v>144</v>
      </c>
      <c r="B190" s="70">
        <v>22000172</v>
      </c>
      <c r="C190" s="86">
        <v>1800</v>
      </c>
      <c r="D190" s="70">
        <v>1468362</v>
      </c>
      <c r="E190" s="74">
        <v>44734</v>
      </c>
      <c r="F190" s="73" t="s">
        <v>145</v>
      </c>
      <c r="G190" s="70">
        <v>6417</v>
      </c>
      <c r="H190" s="73" t="s">
        <v>419</v>
      </c>
      <c r="I190" s="73"/>
      <c r="J190" s="75" t="s">
        <v>877</v>
      </c>
    </row>
    <row r="191" spans="1:10" s="70" customFormat="1">
      <c r="A191" s="73" t="s">
        <v>144</v>
      </c>
      <c r="B191" s="70">
        <v>22000173</v>
      </c>
      <c r="C191" s="86">
        <v>1800</v>
      </c>
      <c r="D191" s="70">
        <v>1468368</v>
      </c>
      <c r="E191" s="74">
        <v>44734</v>
      </c>
      <c r="F191" s="73" t="s">
        <v>145</v>
      </c>
      <c r="G191" s="70">
        <v>6417</v>
      </c>
      <c r="H191" s="73" t="s">
        <v>419</v>
      </c>
      <c r="I191" s="73"/>
      <c r="J191" s="75" t="s">
        <v>878</v>
      </c>
    </row>
    <row r="192" spans="1:10" s="70" customFormat="1">
      <c r="A192" s="73" t="s">
        <v>144</v>
      </c>
      <c r="B192" s="70">
        <v>22000174</v>
      </c>
      <c r="C192" s="86">
        <v>7200</v>
      </c>
      <c r="D192" s="70">
        <v>1468368</v>
      </c>
      <c r="E192" s="74">
        <v>44734</v>
      </c>
      <c r="F192" s="73" t="s">
        <v>145</v>
      </c>
      <c r="G192" s="70">
        <v>6417</v>
      </c>
      <c r="H192" s="73" t="s">
        <v>419</v>
      </c>
      <c r="I192" s="73"/>
      <c r="J192" s="75" t="s">
        <v>879</v>
      </c>
    </row>
    <row r="193" spans="1:11" s="70" customFormat="1">
      <c r="A193" s="73" t="s">
        <v>144</v>
      </c>
      <c r="B193" s="70">
        <v>22000175</v>
      </c>
      <c r="C193" s="86">
        <v>1800</v>
      </c>
      <c r="D193" s="70">
        <v>1468374</v>
      </c>
      <c r="E193" s="74">
        <v>44734</v>
      </c>
      <c r="F193" s="73" t="s">
        <v>145</v>
      </c>
      <c r="G193" s="70">
        <v>6417</v>
      </c>
      <c r="H193" s="73" t="s">
        <v>419</v>
      </c>
      <c r="I193" s="73"/>
      <c r="J193" s="75" t="s">
        <v>880</v>
      </c>
    </row>
    <row r="194" spans="1:11" s="70" customFormat="1">
      <c r="A194" s="73" t="s">
        <v>144</v>
      </c>
      <c r="B194" s="70">
        <v>22000176</v>
      </c>
      <c r="C194" s="86">
        <v>1800</v>
      </c>
      <c r="D194" s="70">
        <v>1474352</v>
      </c>
      <c r="E194" s="74">
        <v>44739</v>
      </c>
      <c r="F194" s="73" t="s">
        <v>145</v>
      </c>
      <c r="G194" s="70">
        <v>6417</v>
      </c>
      <c r="H194" s="73" t="s">
        <v>419</v>
      </c>
      <c r="I194" s="73"/>
      <c r="J194" s="75" t="s">
        <v>881</v>
      </c>
    </row>
    <row r="195" spans="1:11" s="70" customFormat="1">
      <c r="A195" s="73" t="s">
        <v>144</v>
      </c>
      <c r="B195" s="70">
        <v>22000177</v>
      </c>
      <c r="C195" s="86">
        <v>3600</v>
      </c>
      <c r="D195" s="70">
        <v>1427215</v>
      </c>
      <c r="E195" s="74">
        <v>44739</v>
      </c>
      <c r="F195" s="73" t="s">
        <v>145</v>
      </c>
      <c r="G195" s="70">
        <v>6417</v>
      </c>
      <c r="H195" s="73" t="s">
        <v>419</v>
      </c>
      <c r="I195" s="73"/>
      <c r="J195" s="75" t="s">
        <v>882</v>
      </c>
    </row>
    <row r="196" spans="1:11" s="70" customFormat="1">
      <c r="A196" s="73" t="s">
        <v>144</v>
      </c>
      <c r="B196" s="70">
        <v>22000178</v>
      </c>
      <c r="C196" s="86">
        <v>10800</v>
      </c>
      <c r="D196" s="70">
        <v>1427215</v>
      </c>
      <c r="E196" s="74">
        <v>44739</v>
      </c>
      <c r="F196" s="73" t="s">
        <v>145</v>
      </c>
      <c r="G196" s="70">
        <v>6417</v>
      </c>
      <c r="H196" s="73" t="s">
        <v>419</v>
      </c>
      <c r="I196" s="73"/>
      <c r="J196" s="75" t="s">
        <v>883</v>
      </c>
    </row>
    <row r="197" spans="1:11" s="70" customFormat="1">
      <c r="A197" s="73" t="s">
        <v>144</v>
      </c>
      <c r="B197" s="70">
        <v>22000179</v>
      </c>
      <c r="C197" s="86">
        <v>199800</v>
      </c>
      <c r="D197" s="70">
        <v>1476179</v>
      </c>
      <c r="E197" s="74">
        <v>44740</v>
      </c>
      <c r="F197" s="73" t="s">
        <v>145</v>
      </c>
      <c r="G197" s="70">
        <v>6417</v>
      </c>
      <c r="H197" s="73" t="s">
        <v>355</v>
      </c>
      <c r="I197" s="493" t="s">
        <v>2323</v>
      </c>
      <c r="J197" s="343" t="s">
        <v>884</v>
      </c>
    </row>
    <row r="198" spans="1:11" s="70" customFormat="1">
      <c r="A198" s="73" t="s">
        <v>144</v>
      </c>
      <c r="B198" s="70">
        <v>22000180</v>
      </c>
      <c r="C198" s="86">
        <v>900</v>
      </c>
      <c r="D198" s="70">
        <v>1427275</v>
      </c>
      <c r="E198" s="74">
        <v>44741</v>
      </c>
      <c r="F198" s="73" t="s">
        <v>145</v>
      </c>
      <c r="G198" s="70">
        <v>6417</v>
      </c>
      <c r="H198" s="73" t="s">
        <v>419</v>
      </c>
      <c r="I198" s="73"/>
      <c r="J198" s="75" t="s">
        <v>885</v>
      </c>
    </row>
    <row r="199" spans="1:11" s="70" customFormat="1">
      <c r="A199" s="73" t="s">
        <v>144</v>
      </c>
      <c r="B199" s="70">
        <v>22000181</v>
      </c>
      <c r="C199" s="86">
        <v>17400</v>
      </c>
      <c r="D199" s="70">
        <v>1427275</v>
      </c>
      <c r="E199" s="74">
        <v>44741</v>
      </c>
      <c r="F199" s="73" t="s">
        <v>145</v>
      </c>
      <c r="G199" s="70">
        <v>6417</v>
      </c>
      <c r="H199" s="73" t="s">
        <v>419</v>
      </c>
      <c r="I199" s="73"/>
      <c r="J199" s="75" t="s">
        <v>886</v>
      </c>
    </row>
    <row r="200" spans="1:11" s="70" customFormat="1">
      <c r="A200" s="73" t="s">
        <v>144</v>
      </c>
      <c r="B200" s="70">
        <v>22000182</v>
      </c>
      <c r="C200" s="86">
        <v>1800</v>
      </c>
      <c r="D200" s="70">
        <v>1479914</v>
      </c>
      <c r="E200" s="74">
        <v>44741</v>
      </c>
      <c r="F200" s="73" t="s">
        <v>145</v>
      </c>
      <c r="G200" s="70">
        <v>6417</v>
      </c>
      <c r="H200" s="73" t="s">
        <v>419</v>
      </c>
      <c r="I200" s="73"/>
      <c r="J200" s="75" t="s">
        <v>887</v>
      </c>
    </row>
    <row r="201" spans="1:11" s="70" customFormat="1">
      <c r="A201" s="73" t="s">
        <v>144</v>
      </c>
      <c r="B201" s="70">
        <v>22000183</v>
      </c>
      <c r="C201" s="86">
        <v>7200</v>
      </c>
      <c r="D201" s="70">
        <v>1479914</v>
      </c>
      <c r="E201" s="74">
        <v>44741</v>
      </c>
      <c r="F201" s="73" t="s">
        <v>145</v>
      </c>
      <c r="G201" s="70">
        <v>6417</v>
      </c>
      <c r="H201" s="73" t="s">
        <v>419</v>
      </c>
      <c r="I201" s="73"/>
      <c r="J201" s="75" t="s">
        <v>888</v>
      </c>
    </row>
    <row r="202" spans="1:11" s="70" customFormat="1">
      <c r="A202" s="73"/>
      <c r="C202" s="86"/>
      <c r="E202" s="74"/>
      <c r="F202" s="73"/>
      <c r="H202" s="73"/>
      <c r="I202" s="73"/>
      <c r="J202" s="75"/>
    </row>
    <row r="203" spans="1:11" ht="18.75">
      <c r="A203" s="160" t="s">
        <v>1727</v>
      </c>
    </row>
    <row r="204" spans="1:11" s="70" customFormat="1">
      <c r="A204" s="76" t="s">
        <v>139</v>
      </c>
      <c r="B204" s="76" t="s">
        <v>170</v>
      </c>
      <c r="C204" s="466" t="s">
        <v>171</v>
      </c>
      <c r="D204" s="467" t="s">
        <v>455</v>
      </c>
      <c r="E204" s="467" t="s">
        <v>172</v>
      </c>
      <c r="F204" s="467" t="s">
        <v>140</v>
      </c>
      <c r="G204" s="467" t="s">
        <v>327</v>
      </c>
      <c r="H204" s="467" t="s">
        <v>326</v>
      </c>
      <c r="I204" s="467"/>
      <c r="J204" s="500" t="s">
        <v>173</v>
      </c>
      <c r="K204" s="79"/>
    </row>
    <row r="205" spans="1:11" s="70" customFormat="1">
      <c r="A205" s="73" t="s">
        <v>144</v>
      </c>
      <c r="B205" s="70">
        <v>22000186</v>
      </c>
      <c r="C205" s="468">
        <v>29946</v>
      </c>
      <c r="D205" s="79">
        <v>134997</v>
      </c>
      <c r="E205" s="469">
        <v>44748</v>
      </c>
      <c r="F205" s="470" t="s">
        <v>145</v>
      </c>
      <c r="G205" s="79">
        <v>6417</v>
      </c>
      <c r="H205" s="470" t="s">
        <v>355</v>
      </c>
      <c r="I205" s="139" t="s">
        <v>2316</v>
      </c>
      <c r="J205" s="501" t="s">
        <v>1660</v>
      </c>
      <c r="K205" s="79"/>
    </row>
    <row r="206" spans="1:11" s="70" customFormat="1">
      <c r="A206" s="73" t="s">
        <v>144</v>
      </c>
      <c r="B206" s="70">
        <v>22000188</v>
      </c>
      <c r="C206" s="468">
        <v>199997.74</v>
      </c>
      <c r="D206" s="79">
        <v>322642</v>
      </c>
      <c r="E206" s="469">
        <v>44748</v>
      </c>
      <c r="F206" s="470" t="s">
        <v>145</v>
      </c>
      <c r="G206" s="79">
        <v>6417</v>
      </c>
      <c r="H206" s="470" t="s">
        <v>355</v>
      </c>
      <c r="I206" s="139" t="s">
        <v>2316</v>
      </c>
      <c r="J206" s="502" t="s">
        <v>1661</v>
      </c>
      <c r="K206" s="79"/>
    </row>
    <row r="207" spans="1:11" s="70" customFormat="1">
      <c r="A207" s="73" t="s">
        <v>144</v>
      </c>
      <c r="B207" s="70">
        <v>22000189</v>
      </c>
      <c r="C207" s="468">
        <v>199853.16</v>
      </c>
      <c r="D207" s="79">
        <v>159804</v>
      </c>
      <c r="E207" s="469">
        <v>44748</v>
      </c>
      <c r="F207" s="470" t="s">
        <v>145</v>
      </c>
      <c r="G207" s="79">
        <v>6417</v>
      </c>
      <c r="H207" s="470" t="s">
        <v>355</v>
      </c>
      <c r="I207" s="139" t="s">
        <v>2316</v>
      </c>
      <c r="J207" s="502" t="s">
        <v>1662</v>
      </c>
      <c r="K207" s="79"/>
    </row>
    <row r="208" spans="1:11" s="70" customFormat="1">
      <c r="A208" s="73" t="s">
        <v>144</v>
      </c>
      <c r="B208" s="70">
        <v>22000187</v>
      </c>
      <c r="C208" s="468">
        <v>50054</v>
      </c>
      <c r="D208" s="79">
        <v>134997</v>
      </c>
      <c r="E208" s="469">
        <v>44748</v>
      </c>
      <c r="F208" s="470" t="s">
        <v>145</v>
      </c>
      <c r="G208" s="79">
        <v>6417</v>
      </c>
      <c r="H208" s="470" t="s">
        <v>358</v>
      </c>
      <c r="I208" s="139" t="s">
        <v>2316</v>
      </c>
      <c r="J208" s="482" t="s">
        <v>1663</v>
      </c>
      <c r="K208" s="79"/>
    </row>
    <row r="209" spans="1:11" s="70" customFormat="1">
      <c r="A209" s="73" t="s">
        <v>144</v>
      </c>
      <c r="B209" s="70">
        <v>22000190</v>
      </c>
      <c r="C209" s="468">
        <v>83340.179999999993</v>
      </c>
      <c r="D209" s="79">
        <v>1041209</v>
      </c>
      <c r="E209" s="469">
        <v>44748</v>
      </c>
      <c r="F209" s="470" t="s">
        <v>145</v>
      </c>
      <c r="G209" s="79">
        <v>6417</v>
      </c>
      <c r="H209" s="470" t="s">
        <v>330</v>
      </c>
      <c r="I209" s="79"/>
      <c r="J209" s="482" t="s">
        <v>1664</v>
      </c>
      <c r="K209" s="79"/>
    </row>
    <row r="210" spans="1:11" s="70" customFormat="1">
      <c r="A210" s="73" t="s">
        <v>144</v>
      </c>
      <c r="B210" s="70">
        <v>22000191</v>
      </c>
      <c r="C210" s="468">
        <v>1800</v>
      </c>
      <c r="D210" s="79">
        <v>1416167</v>
      </c>
      <c r="E210" s="469">
        <v>44753</v>
      </c>
      <c r="F210" s="470" t="s">
        <v>145</v>
      </c>
      <c r="G210" s="79">
        <v>6417</v>
      </c>
      <c r="H210" s="470" t="s">
        <v>419</v>
      </c>
      <c r="I210" s="79"/>
      <c r="J210" s="482" t="s">
        <v>1665</v>
      </c>
      <c r="K210" s="79"/>
    </row>
    <row r="211" spans="1:11" s="70" customFormat="1">
      <c r="A211" s="73" t="s">
        <v>144</v>
      </c>
      <c r="B211" s="70">
        <v>22000192</v>
      </c>
      <c r="C211" s="468">
        <v>900</v>
      </c>
      <c r="D211" s="79">
        <v>1416245</v>
      </c>
      <c r="E211" s="469">
        <v>44754</v>
      </c>
      <c r="F211" s="470" t="s">
        <v>145</v>
      </c>
      <c r="G211" s="79">
        <v>6417</v>
      </c>
      <c r="H211" s="470" t="s">
        <v>419</v>
      </c>
      <c r="I211" s="79"/>
      <c r="J211" s="482" t="s">
        <v>1666</v>
      </c>
      <c r="K211" s="79"/>
    </row>
    <row r="212" spans="1:11" s="70" customFormat="1">
      <c r="A212" s="73" t="s">
        <v>144</v>
      </c>
      <c r="B212" s="70">
        <v>22000193</v>
      </c>
      <c r="C212" s="468">
        <v>2700</v>
      </c>
      <c r="D212" s="79">
        <v>1422984</v>
      </c>
      <c r="E212" s="469">
        <v>44756</v>
      </c>
      <c r="F212" s="470" t="s">
        <v>145</v>
      </c>
      <c r="G212" s="79">
        <v>6417</v>
      </c>
      <c r="H212" s="470" t="s">
        <v>419</v>
      </c>
      <c r="I212" s="79"/>
      <c r="J212" s="482" t="s">
        <v>1667</v>
      </c>
      <c r="K212" s="79"/>
    </row>
    <row r="213" spans="1:11" s="70" customFormat="1">
      <c r="A213" s="73" t="s">
        <v>144</v>
      </c>
      <c r="B213" s="70">
        <v>22000196</v>
      </c>
      <c r="C213" s="468">
        <v>900</v>
      </c>
      <c r="D213" s="79">
        <v>1308718</v>
      </c>
      <c r="E213" s="469">
        <v>44756</v>
      </c>
      <c r="F213" s="470" t="s">
        <v>145</v>
      </c>
      <c r="G213" s="79">
        <v>6417</v>
      </c>
      <c r="H213" s="470" t="s">
        <v>419</v>
      </c>
      <c r="I213" s="79"/>
      <c r="J213" s="482" t="s">
        <v>1668</v>
      </c>
      <c r="K213" s="79"/>
    </row>
    <row r="214" spans="1:11" s="70" customFormat="1">
      <c r="A214" s="73" t="s">
        <v>144</v>
      </c>
      <c r="B214" s="70">
        <v>22000197</v>
      </c>
      <c r="C214" s="468">
        <v>186655.96</v>
      </c>
      <c r="D214" s="79">
        <v>1346081</v>
      </c>
      <c r="E214" s="469">
        <v>44756</v>
      </c>
      <c r="F214" s="470" t="s">
        <v>145</v>
      </c>
      <c r="G214" s="79">
        <v>6417</v>
      </c>
      <c r="H214" s="470" t="s">
        <v>355</v>
      </c>
      <c r="I214" s="139" t="s">
        <v>2316</v>
      </c>
      <c r="J214" s="502" t="s">
        <v>1669</v>
      </c>
      <c r="K214" s="79"/>
    </row>
    <row r="215" spans="1:11" s="70" customFormat="1">
      <c r="A215" s="73" t="s">
        <v>144</v>
      </c>
      <c r="B215" s="70">
        <v>22000199</v>
      </c>
      <c r="C215" s="468">
        <v>152941</v>
      </c>
      <c r="D215" s="79">
        <v>1280207</v>
      </c>
      <c r="E215" s="469">
        <v>44756</v>
      </c>
      <c r="F215" s="470" t="s">
        <v>145</v>
      </c>
      <c r="G215" s="79">
        <v>6417</v>
      </c>
      <c r="H215" s="470" t="s">
        <v>355</v>
      </c>
      <c r="I215" s="139" t="s">
        <v>2316</v>
      </c>
      <c r="J215" s="502" t="s">
        <v>1670</v>
      </c>
      <c r="K215" s="79"/>
    </row>
    <row r="216" spans="1:11" s="70" customFormat="1">
      <c r="A216" s="73" t="s">
        <v>144</v>
      </c>
      <c r="B216" s="70">
        <v>22000201</v>
      </c>
      <c r="C216" s="468">
        <v>13859.3</v>
      </c>
      <c r="D216" s="79">
        <v>134865</v>
      </c>
      <c r="E216" s="469">
        <v>44756</v>
      </c>
      <c r="F216" s="470" t="s">
        <v>145</v>
      </c>
      <c r="G216" s="79">
        <v>6417</v>
      </c>
      <c r="H216" s="470" t="s">
        <v>355</v>
      </c>
      <c r="I216" s="139" t="s">
        <v>2317</v>
      </c>
      <c r="J216" s="501" t="s">
        <v>1671</v>
      </c>
      <c r="K216" s="79"/>
    </row>
    <row r="217" spans="1:11" s="70" customFormat="1">
      <c r="A217" s="73" t="s">
        <v>144</v>
      </c>
      <c r="B217" s="70">
        <v>22000203</v>
      </c>
      <c r="C217" s="468">
        <v>21443</v>
      </c>
      <c r="D217" s="79">
        <v>134975</v>
      </c>
      <c r="E217" s="469">
        <v>44756</v>
      </c>
      <c r="F217" s="470" t="s">
        <v>145</v>
      </c>
      <c r="G217" s="79">
        <v>6417</v>
      </c>
      <c r="H217" s="470" t="s">
        <v>355</v>
      </c>
      <c r="I217" s="139" t="s">
        <v>2317</v>
      </c>
      <c r="J217" s="502" t="s">
        <v>1672</v>
      </c>
      <c r="K217" s="79"/>
    </row>
    <row r="218" spans="1:11" s="70" customFormat="1">
      <c r="A218" s="73" t="s">
        <v>144</v>
      </c>
      <c r="B218" s="70">
        <v>22000198</v>
      </c>
      <c r="C218" s="468">
        <v>12897.9</v>
      </c>
      <c r="D218" s="79">
        <v>1346081</v>
      </c>
      <c r="E218" s="469">
        <v>44756</v>
      </c>
      <c r="F218" s="470" t="s">
        <v>145</v>
      </c>
      <c r="G218" s="79">
        <v>6417</v>
      </c>
      <c r="H218" s="470" t="s">
        <v>358</v>
      </c>
      <c r="I218" s="139" t="s">
        <v>2316</v>
      </c>
      <c r="J218" s="482" t="s">
        <v>1673</v>
      </c>
      <c r="K218" s="79"/>
    </row>
    <row r="219" spans="1:11" s="70" customFormat="1">
      <c r="A219" s="73" t="s">
        <v>144</v>
      </c>
      <c r="B219" s="70">
        <v>22000200</v>
      </c>
      <c r="C219" s="468">
        <v>47059</v>
      </c>
      <c r="D219" s="79">
        <v>1280207</v>
      </c>
      <c r="E219" s="469">
        <v>44756</v>
      </c>
      <c r="F219" s="470" t="s">
        <v>145</v>
      </c>
      <c r="G219" s="79">
        <v>6417</v>
      </c>
      <c r="H219" s="470" t="s">
        <v>358</v>
      </c>
      <c r="I219" s="139" t="s">
        <v>2316</v>
      </c>
      <c r="J219" s="482" t="s">
        <v>1674</v>
      </c>
      <c r="K219" s="79"/>
    </row>
    <row r="220" spans="1:11" s="70" customFormat="1">
      <c r="A220" s="73" t="s">
        <v>144</v>
      </c>
      <c r="B220" s="70">
        <v>22000202</v>
      </c>
      <c r="C220" s="468">
        <v>104795.05</v>
      </c>
      <c r="D220" s="79">
        <v>134865</v>
      </c>
      <c r="E220" s="469">
        <v>44756</v>
      </c>
      <c r="F220" s="470" t="s">
        <v>145</v>
      </c>
      <c r="G220" s="79">
        <v>6417</v>
      </c>
      <c r="H220" s="470" t="s">
        <v>358</v>
      </c>
      <c r="I220" s="139" t="s">
        <v>2317</v>
      </c>
      <c r="J220" s="502" t="s">
        <v>1675</v>
      </c>
      <c r="K220" s="79"/>
    </row>
    <row r="221" spans="1:11" s="70" customFormat="1">
      <c r="A221" s="73" t="s">
        <v>144</v>
      </c>
      <c r="B221" s="70">
        <v>22000204</v>
      </c>
      <c r="C221" s="468">
        <v>30525</v>
      </c>
      <c r="D221" s="79">
        <v>134975</v>
      </c>
      <c r="E221" s="469">
        <v>44756</v>
      </c>
      <c r="F221" s="470" t="s">
        <v>145</v>
      </c>
      <c r="G221" s="79">
        <v>6417</v>
      </c>
      <c r="H221" s="470" t="s">
        <v>358</v>
      </c>
      <c r="I221" s="139" t="s">
        <v>2317</v>
      </c>
      <c r="J221" s="482" t="s">
        <v>1676</v>
      </c>
      <c r="K221" s="79"/>
    </row>
    <row r="222" spans="1:11" s="70" customFormat="1">
      <c r="A222" s="73" t="s">
        <v>144</v>
      </c>
      <c r="B222" s="70">
        <v>22000205</v>
      </c>
      <c r="C222" s="468">
        <v>199920</v>
      </c>
      <c r="D222" s="79">
        <v>161989</v>
      </c>
      <c r="E222" s="469">
        <v>44760</v>
      </c>
      <c r="F222" s="470" t="s">
        <v>145</v>
      </c>
      <c r="G222" s="79">
        <v>6417</v>
      </c>
      <c r="H222" s="470" t="s">
        <v>355</v>
      </c>
      <c r="I222" s="139" t="s">
        <v>2316</v>
      </c>
      <c r="J222" s="502" t="s">
        <v>1677</v>
      </c>
      <c r="K222" s="79"/>
    </row>
    <row r="223" spans="1:11" s="70" customFormat="1">
      <c r="A223" s="73" t="s">
        <v>144</v>
      </c>
      <c r="B223" s="70">
        <v>22000206</v>
      </c>
      <c r="C223" s="468">
        <v>102958</v>
      </c>
      <c r="D223" s="79">
        <v>1428249</v>
      </c>
      <c r="E223" s="469">
        <v>44760</v>
      </c>
      <c r="F223" s="470" t="s">
        <v>145</v>
      </c>
      <c r="G223" s="79">
        <v>6417</v>
      </c>
      <c r="H223" s="470" t="s">
        <v>355</v>
      </c>
      <c r="I223" s="139" t="s">
        <v>2318</v>
      </c>
      <c r="J223" s="502" t="s">
        <v>1678</v>
      </c>
      <c r="K223" s="79"/>
    </row>
    <row r="224" spans="1:11" s="70" customFormat="1">
      <c r="A224" s="73" t="s">
        <v>144</v>
      </c>
      <c r="B224" s="70">
        <v>22000207</v>
      </c>
      <c r="C224" s="468">
        <v>97042</v>
      </c>
      <c r="D224" s="79">
        <v>1428249</v>
      </c>
      <c r="E224" s="469">
        <v>44760</v>
      </c>
      <c r="F224" s="470" t="s">
        <v>145</v>
      </c>
      <c r="G224" s="79">
        <v>6417</v>
      </c>
      <c r="H224" s="470" t="s">
        <v>358</v>
      </c>
      <c r="I224" s="139" t="s">
        <v>2318</v>
      </c>
      <c r="J224" s="482" t="s">
        <v>1679</v>
      </c>
      <c r="K224" s="79"/>
    </row>
    <row r="225" spans="1:11" s="70" customFormat="1">
      <c r="A225" s="73" t="s">
        <v>144</v>
      </c>
      <c r="B225" s="70">
        <v>22000208</v>
      </c>
      <c r="C225" s="468">
        <v>46244.800000000003</v>
      </c>
      <c r="D225" s="79">
        <v>1360395</v>
      </c>
      <c r="E225" s="469">
        <v>44764</v>
      </c>
      <c r="F225" s="470" t="s">
        <v>145</v>
      </c>
      <c r="G225" s="79">
        <v>6417</v>
      </c>
      <c r="H225" s="470" t="s">
        <v>355</v>
      </c>
      <c r="I225" s="139" t="s">
        <v>2316</v>
      </c>
      <c r="J225" s="502" t="s">
        <v>1680</v>
      </c>
      <c r="K225" s="79"/>
    </row>
    <row r="226" spans="1:11" s="70" customFormat="1">
      <c r="A226" s="73" t="s">
        <v>144</v>
      </c>
      <c r="B226" s="70">
        <v>22000210</v>
      </c>
      <c r="C226" s="468">
        <v>200000</v>
      </c>
      <c r="D226" s="79">
        <v>134911</v>
      </c>
      <c r="E226" s="469">
        <v>44764</v>
      </c>
      <c r="F226" s="470" t="s">
        <v>145</v>
      </c>
      <c r="G226" s="79">
        <v>6417</v>
      </c>
      <c r="H226" s="470" t="s">
        <v>355</v>
      </c>
      <c r="I226" s="139" t="s">
        <v>2317</v>
      </c>
      <c r="J226" s="502" t="s">
        <v>1681</v>
      </c>
      <c r="K226" s="79"/>
    </row>
    <row r="227" spans="1:11" s="70" customFormat="1">
      <c r="A227" s="73" t="s">
        <v>144</v>
      </c>
      <c r="B227" s="70">
        <v>22000209</v>
      </c>
      <c r="C227" s="468">
        <v>153755.20000000001</v>
      </c>
      <c r="D227" s="79">
        <v>1360395</v>
      </c>
      <c r="E227" s="469">
        <v>44764</v>
      </c>
      <c r="F227" s="470" t="s">
        <v>145</v>
      </c>
      <c r="G227" s="79">
        <v>6417</v>
      </c>
      <c r="H227" s="470" t="s">
        <v>358</v>
      </c>
      <c r="I227" s="139" t="s">
        <v>2316</v>
      </c>
      <c r="J227" s="482" t="s">
        <v>1682</v>
      </c>
      <c r="K227" s="79"/>
    </row>
    <row r="228" spans="1:11" s="70" customFormat="1">
      <c r="A228" s="73" t="s">
        <v>144</v>
      </c>
      <c r="B228" s="70">
        <v>22000212</v>
      </c>
      <c r="C228" s="468">
        <v>3600</v>
      </c>
      <c r="D228" s="79">
        <v>1502688</v>
      </c>
      <c r="E228" s="469">
        <v>44767</v>
      </c>
      <c r="F228" s="470" t="s">
        <v>145</v>
      </c>
      <c r="G228" s="79">
        <v>6417</v>
      </c>
      <c r="H228" s="470" t="s">
        <v>419</v>
      </c>
      <c r="I228" s="79"/>
      <c r="J228" s="482" t="s">
        <v>1683</v>
      </c>
      <c r="K228" s="79"/>
    </row>
    <row r="229" spans="1:11" s="70" customFormat="1">
      <c r="A229" s="73" t="s">
        <v>144</v>
      </c>
      <c r="B229" s="70">
        <v>22000213</v>
      </c>
      <c r="C229" s="468">
        <v>200000</v>
      </c>
      <c r="D229" s="79">
        <v>161308</v>
      </c>
      <c r="E229" s="469">
        <v>44767</v>
      </c>
      <c r="F229" s="470" t="s">
        <v>145</v>
      </c>
      <c r="G229" s="79">
        <v>6417</v>
      </c>
      <c r="H229" s="470" t="s">
        <v>355</v>
      </c>
      <c r="I229" s="139" t="s">
        <v>2316</v>
      </c>
      <c r="J229" s="501" t="s">
        <v>1684</v>
      </c>
      <c r="K229" s="79"/>
    </row>
    <row r="230" spans="1:11" s="70" customFormat="1">
      <c r="A230" s="73" t="s">
        <v>144</v>
      </c>
      <c r="B230" s="70">
        <v>22000214</v>
      </c>
      <c r="C230" s="468">
        <v>600</v>
      </c>
      <c r="D230" s="79">
        <v>1303452</v>
      </c>
      <c r="E230" s="469">
        <v>44767</v>
      </c>
      <c r="F230" s="470" t="s">
        <v>145</v>
      </c>
      <c r="G230" s="79">
        <v>6417</v>
      </c>
      <c r="H230" s="470" t="s">
        <v>419</v>
      </c>
      <c r="I230" s="79"/>
      <c r="J230" s="482" t="s">
        <v>1685</v>
      </c>
      <c r="K230" s="79"/>
    </row>
    <row r="231" spans="1:11" s="70" customFormat="1">
      <c r="A231" s="73" t="s">
        <v>144</v>
      </c>
      <c r="B231" s="70">
        <v>22000215</v>
      </c>
      <c r="C231" s="468">
        <v>6000</v>
      </c>
      <c r="D231" s="79">
        <v>1502927</v>
      </c>
      <c r="E231" s="469">
        <v>44767</v>
      </c>
      <c r="F231" s="470" t="s">
        <v>145</v>
      </c>
      <c r="G231" s="79">
        <v>6417</v>
      </c>
      <c r="H231" s="470" t="s">
        <v>419</v>
      </c>
      <c r="I231" s="79"/>
      <c r="J231" s="482" t="s">
        <v>1686</v>
      </c>
      <c r="K231" s="79"/>
    </row>
    <row r="232" spans="1:11" s="70" customFormat="1">
      <c r="A232" s="73" t="s">
        <v>144</v>
      </c>
      <c r="B232" s="70">
        <v>22000216</v>
      </c>
      <c r="C232" s="468">
        <v>12600</v>
      </c>
      <c r="D232" s="79">
        <v>1503137</v>
      </c>
      <c r="E232" s="469">
        <v>44767</v>
      </c>
      <c r="F232" s="470" t="s">
        <v>145</v>
      </c>
      <c r="G232" s="79">
        <v>6417</v>
      </c>
      <c r="H232" s="470" t="s">
        <v>419</v>
      </c>
      <c r="I232" s="79"/>
      <c r="J232" s="482" t="s">
        <v>1687</v>
      </c>
      <c r="K232" s="79"/>
    </row>
    <row r="233" spans="1:11" s="70" customFormat="1">
      <c r="A233" s="73" t="s">
        <v>144</v>
      </c>
      <c r="B233" s="70">
        <v>22000217</v>
      </c>
      <c r="C233" s="468">
        <v>2700</v>
      </c>
      <c r="D233" s="79">
        <v>670938</v>
      </c>
      <c r="E233" s="469">
        <v>44767</v>
      </c>
      <c r="F233" s="470" t="s">
        <v>145</v>
      </c>
      <c r="G233" s="79">
        <v>6417</v>
      </c>
      <c r="H233" s="470" t="s">
        <v>419</v>
      </c>
      <c r="I233" s="79"/>
      <c r="J233" s="482" t="s">
        <v>1688</v>
      </c>
      <c r="K233" s="79"/>
    </row>
    <row r="234" spans="1:11" s="70" customFormat="1">
      <c r="A234" s="73" t="s">
        <v>144</v>
      </c>
      <c r="B234" s="70">
        <v>22000218</v>
      </c>
      <c r="C234" s="468">
        <v>10800</v>
      </c>
      <c r="D234" s="79">
        <v>1503271</v>
      </c>
      <c r="E234" s="469">
        <v>44767</v>
      </c>
      <c r="F234" s="470" t="s">
        <v>145</v>
      </c>
      <c r="G234" s="79">
        <v>6417</v>
      </c>
      <c r="H234" s="470" t="s">
        <v>419</v>
      </c>
      <c r="I234" s="79"/>
      <c r="J234" s="482" t="s">
        <v>1689</v>
      </c>
      <c r="K234" s="79"/>
    </row>
    <row r="235" spans="1:11" s="70" customFormat="1">
      <c r="A235" s="73" t="s">
        <v>144</v>
      </c>
      <c r="B235" s="70">
        <v>22000219</v>
      </c>
      <c r="C235" s="468">
        <v>65880</v>
      </c>
      <c r="D235" s="79">
        <v>336217</v>
      </c>
      <c r="E235" s="469">
        <v>44767</v>
      </c>
      <c r="F235" s="470" t="s">
        <v>145</v>
      </c>
      <c r="G235" s="79">
        <v>6417</v>
      </c>
      <c r="H235" s="470" t="s">
        <v>355</v>
      </c>
      <c r="I235" s="139" t="s">
        <v>2316</v>
      </c>
      <c r="J235" s="502" t="s">
        <v>1690</v>
      </c>
      <c r="K235" s="79"/>
    </row>
    <row r="236" spans="1:11" s="70" customFormat="1">
      <c r="A236" s="73" t="s">
        <v>144</v>
      </c>
      <c r="B236" s="70">
        <v>22000221</v>
      </c>
      <c r="C236" s="468">
        <v>9000</v>
      </c>
      <c r="D236" s="79">
        <v>1427137</v>
      </c>
      <c r="E236" s="469">
        <v>44767</v>
      </c>
      <c r="F236" s="470" t="s">
        <v>145</v>
      </c>
      <c r="G236" s="79">
        <v>6417</v>
      </c>
      <c r="H236" s="470" t="s">
        <v>419</v>
      </c>
      <c r="I236" s="79"/>
      <c r="J236" s="482" t="s">
        <v>1691</v>
      </c>
      <c r="K236" s="79"/>
    </row>
    <row r="237" spans="1:11" s="70" customFormat="1">
      <c r="A237" s="73" t="s">
        <v>144</v>
      </c>
      <c r="B237" s="70">
        <v>22000220</v>
      </c>
      <c r="C237" s="468">
        <v>84060</v>
      </c>
      <c r="D237" s="79">
        <v>336217</v>
      </c>
      <c r="E237" s="469">
        <v>44767</v>
      </c>
      <c r="F237" s="470" t="s">
        <v>145</v>
      </c>
      <c r="G237" s="79">
        <v>6417</v>
      </c>
      <c r="H237" s="470" t="s">
        <v>358</v>
      </c>
      <c r="I237" s="139" t="s">
        <v>2316</v>
      </c>
      <c r="J237" s="482" t="s">
        <v>1692</v>
      </c>
      <c r="K237" s="79"/>
    </row>
    <row r="238" spans="1:11" s="70" customFormat="1">
      <c r="A238" s="73" t="s">
        <v>144</v>
      </c>
      <c r="B238" s="70">
        <v>22000223</v>
      </c>
      <c r="C238" s="468">
        <v>79507.5</v>
      </c>
      <c r="D238" s="79">
        <v>134879</v>
      </c>
      <c r="E238" s="469">
        <v>44768</v>
      </c>
      <c r="F238" s="470" t="s">
        <v>145</v>
      </c>
      <c r="G238" s="79">
        <v>6417</v>
      </c>
      <c r="H238" s="470" t="s">
        <v>355</v>
      </c>
      <c r="I238" s="139" t="s">
        <v>2317</v>
      </c>
      <c r="J238" s="502" t="s">
        <v>1693</v>
      </c>
      <c r="K238" s="79"/>
    </row>
    <row r="239" spans="1:11" s="70" customFormat="1">
      <c r="A239" s="73" t="s">
        <v>144</v>
      </c>
      <c r="B239" s="70">
        <v>22000222</v>
      </c>
      <c r="C239" s="468">
        <v>30633.279999999999</v>
      </c>
      <c r="D239" s="79">
        <v>197110</v>
      </c>
      <c r="E239" s="469">
        <v>44768</v>
      </c>
      <c r="F239" s="470" t="s">
        <v>145</v>
      </c>
      <c r="G239" s="79">
        <v>6417</v>
      </c>
      <c r="H239" s="470" t="s">
        <v>358</v>
      </c>
      <c r="I239" s="139" t="s">
        <v>2316</v>
      </c>
      <c r="J239" s="502" t="s">
        <v>1694</v>
      </c>
      <c r="K239" s="79"/>
    </row>
    <row r="240" spans="1:11" s="70" customFormat="1">
      <c r="A240" s="73" t="s">
        <v>144</v>
      </c>
      <c r="B240" s="70">
        <v>22000224</v>
      </c>
      <c r="C240" s="468">
        <v>1800</v>
      </c>
      <c r="D240" s="79">
        <v>1509006</v>
      </c>
      <c r="E240" s="469">
        <v>44769</v>
      </c>
      <c r="F240" s="470" t="s">
        <v>145</v>
      </c>
      <c r="G240" s="79">
        <v>6417</v>
      </c>
      <c r="H240" s="470" t="s">
        <v>419</v>
      </c>
      <c r="I240" s="79"/>
      <c r="J240" s="482" t="s">
        <v>1695</v>
      </c>
      <c r="K240" s="79"/>
    </row>
    <row r="241" spans="1:11" s="70" customFormat="1">
      <c r="A241" s="73" t="s">
        <v>144</v>
      </c>
      <c r="B241" s="70">
        <v>22000225</v>
      </c>
      <c r="C241" s="468">
        <v>1800</v>
      </c>
      <c r="D241" s="79">
        <v>1425247</v>
      </c>
      <c r="E241" s="469">
        <v>44769</v>
      </c>
      <c r="F241" s="470" t="s">
        <v>145</v>
      </c>
      <c r="G241" s="79">
        <v>6417</v>
      </c>
      <c r="H241" s="470" t="s">
        <v>419</v>
      </c>
      <c r="I241" s="79"/>
      <c r="J241" s="482" t="s">
        <v>1696</v>
      </c>
      <c r="K241" s="79"/>
    </row>
    <row r="242" spans="1:11" s="70" customFormat="1">
      <c r="A242" s="73" t="s">
        <v>144</v>
      </c>
      <c r="B242" s="70">
        <v>22000226</v>
      </c>
      <c r="C242" s="468">
        <v>149263.19</v>
      </c>
      <c r="D242" s="79">
        <v>135449</v>
      </c>
      <c r="E242" s="469">
        <v>44769</v>
      </c>
      <c r="F242" s="470" t="s">
        <v>145</v>
      </c>
      <c r="G242" s="79">
        <v>6417</v>
      </c>
      <c r="H242" s="470" t="s">
        <v>355</v>
      </c>
      <c r="I242" s="139" t="s">
        <v>2318</v>
      </c>
      <c r="J242" s="502" t="s">
        <v>1697</v>
      </c>
      <c r="K242" s="79"/>
    </row>
    <row r="243" spans="1:11" s="70" customFormat="1">
      <c r="A243" s="73" t="s">
        <v>144</v>
      </c>
      <c r="B243" s="70">
        <v>22000229</v>
      </c>
      <c r="C243" s="468">
        <v>156157.68</v>
      </c>
      <c r="D243" s="79">
        <v>1449681</v>
      </c>
      <c r="E243" s="469">
        <v>44769</v>
      </c>
      <c r="F243" s="470" t="s">
        <v>145</v>
      </c>
      <c r="G243" s="79">
        <v>6417</v>
      </c>
      <c r="H243" s="470" t="s">
        <v>355</v>
      </c>
      <c r="I243" s="139" t="s">
        <v>2318</v>
      </c>
      <c r="J243" s="502" t="s">
        <v>1698</v>
      </c>
      <c r="K243" s="79"/>
    </row>
    <row r="244" spans="1:11" s="70" customFormat="1">
      <c r="A244" s="73" t="s">
        <v>144</v>
      </c>
      <c r="B244" s="70">
        <v>22000231</v>
      </c>
      <c r="C244" s="468">
        <v>5400</v>
      </c>
      <c r="D244" s="79">
        <v>1424514</v>
      </c>
      <c r="E244" s="469">
        <v>44769</v>
      </c>
      <c r="F244" s="470" t="s">
        <v>145</v>
      </c>
      <c r="G244" s="79">
        <v>6417</v>
      </c>
      <c r="H244" s="470" t="s">
        <v>419</v>
      </c>
      <c r="I244" s="79"/>
      <c r="J244" s="482" t="s">
        <v>1699</v>
      </c>
      <c r="K244" s="79"/>
    </row>
    <row r="245" spans="1:11" s="70" customFormat="1">
      <c r="A245" s="73" t="s">
        <v>144</v>
      </c>
      <c r="B245" s="70">
        <v>22000232</v>
      </c>
      <c r="C245" s="468">
        <v>37800</v>
      </c>
      <c r="D245" s="79">
        <v>1509523</v>
      </c>
      <c r="E245" s="469">
        <v>44769</v>
      </c>
      <c r="F245" s="470" t="s">
        <v>145</v>
      </c>
      <c r="G245" s="79">
        <v>6417</v>
      </c>
      <c r="H245" s="470" t="s">
        <v>419</v>
      </c>
      <c r="I245" s="79"/>
      <c r="J245" s="482" t="s">
        <v>1700</v>
      </c>
      <c r="K245" s="79"/>
    </row>
    <row r="246" spans="1:11" s="70" customFormat="1">
      <c r="A246" s="73" t="s">
        <v>144</v>
      </c>
      <c r="B246" s="70">
        <v>22000227</v>
      </c>
      <c r="C246" s="468">
        <v>6050.05</v>
      </c>
      <c r="D246" s="79">
        <v>135449</v>
      </c>
      <c r="E246" s="469">
        <v>44769</v>
      </c>
      <c r="F246" s="470" t="s">
        <v>145</v>
      </c>
      <c r="G246" s="79">
        <v>6417</v>
      </c>
      <c r="H246" s="470" t="s">
        <v>358</v>
      </c>
      <c r="I246" s="139" t="s">
        <v>2318</v>
      </c>
      <c r="J246" s="482" t="s">
        <v>1701</v>
      </c>
      <c r="K246" s="79"/>
    </row>
    <row r="247" spans="1:11" s="70" customFormat="1">
      <c r="A247" s="73" t="s">
        <v>144</v>
      </c>
      <c r="B247" s="70">
        <v>22000228</v>
      </c>
      <c r="C247" s="468">
        <v>199000</v>
      </c>
      <c r="D247" s="79">
        <v>1360576</v>
      </c>
      <c r="E247" s="469">
        <v>44769</v>
      </c>
      <c r="F247" s="470" t="s">
        <v>145</v>
      </c>
      <c r="G247" s="79">
        <v>6417</v>
      </c>
      <c r="H247" s="470" t="s">
        <v>358</v>
      </c>
      <c r="I247" s="139" t="s">
        <v>2316</v>
      </c>
      <c r="J247" s="502" t="s">
        <v>1702</v>
      </c>
      <c r="K247" s="79"/>
    </row>
    <row r="248" spans="1:11" s="70" customFormat="1">
      <c r="A248" s="73" t="s">
        <v>144</v>
      </c>
      <c r="B248" s="70">
        <v>22000230</v>
      </c>
      <c r="C248" s="468">
        <v>3351</v>
      </c>
      <c r="D248" s="79">
        <v>1449681</v>
      </c>
      <c r="E248" s="469">
        <v>44769</v>
      </c>
      <c r="F248" s="470" t="s">
        <v>145</v>
      </c>
      <c r="G248" s="79">
        <v>6417</v>
      </c>
      <c r="H248" s="470" t="s">
        <v>358</v>
      </c>
      <c r="I248" s="139" t="s">
        <v>2318</v>
      </c>
      <c r="J248" s="482" t="s">
        <v>1703</v>
      </c>
      <c r="K248" s="79"/>
    </row>
    <row r="249" spans="1:11" s="70" customFormat="1">
      <c r="A249" s="73" t="s">
        <v>144</v>
      </c>
      <c r="B249" s="70">
        <v>22000233</v>
      </c>
      <c r="C249" s="468">
        <v>120000</v>
      </c>
      <c r="D249" s="79">
        <v>134922</v>
      </c>
      <c r="E249" s="469">
        <v>44770</v>
      </c>
      <c r="F249" s="470" t="s">
        <v>145</v>
      </c>
      <c r="G249" s="79">
        <v>6417</v>
      </c>
      <c r="H249" s="470" t="s">
        <v>355</v>
      </c>
      <c r="I249" s="139" t="s">
        <v>2317</v>
      </c>
      <c r="J249" s="502" t="s">
        <v>1704</v>
      </c>
      <c r="K249" s="79"/>
    </row>
    <row r="250" spans="1:11" s="70" customFormat="1">
      <c r="A250" s="73" t="s">
        <v>144</v>
      </c>
      <c r="B250" s="70">
        <v>22000234</v>
      </c>
      <c r="C250" s="468">
        <v>85680</v>
      </c>
      <c r="D250" s="79">
        <v>136654</v>
      </c>
      <c r="E250" s="469">
        <v>44770</v>
      </c>
      <c r="F250" s="470" t="s">
        <v>145</v>
      </c>
      <c r="G250" s="79">
        <v>6417</v>
      </c>
      <c r="H250" s="470" t="s">
        <v>355</v>
      </c>
      <c r="I250" s="139" t="s">
        <v>2316</v>
      </c>
      <c r="J250" s="502" t="s">
        <v>1705</v>
      </c>
      <c r="K250" s="79"/>
    </row>
    <row r="251" spans="1:11" s="70" customFormat="1">
      <c r="A251" s="73" t="s">
        <v>144</v>
      </c>
      <c r="B251" s="70">
        <v>22000236</v>
      </c>
      <c r="C251" s="468">
        <v>31715</v>
      </c>
      <c r="D251" s="79">
        <v>135025</v>
      </c>
      <c r="E251" s="469">
        <v>44770</v>
      </c>
      <c r="F251" s="470" t="s">
        <v>145</v>
      </c>
      <c r="G251" s="79">
        <v>6417</v>
      </c>
      <c r="H251" s="470" t="s">
        <v>355</v>
      </c>
      <c r="I251" s="139" t="s">
        <v>2317</v>
      </c>
      <c r="J251" s="502" t="s">
        <v>1706</v>
      </c>
      <c r="K251" s="79"/>
    </row>
    <row r="252" spans="1:11" s="70" customFormat="1">
      <c r="A252" s="73" t="s">
        <v>144</v>
      </c>
      <c r="B252" s="70">
        <v>22000238</v>
      </c>
      <c r="C252" s="468">
        <v>900</v>
      </c>
      <c r="D252" s="79">
        <v>1511315</v>
      </c>
      <c r="E252" s="469">
        <v>44770</v>
      </c>
      <c r="F252" s="470" t="s">
        <v>145</v>
      </c>
      <c r="G252" s="79">
        <v>6417</v>
      </c>
      <c r="H252" s="470" t="s">
        <v>419</v>
      </c>
      <c r="I252" s="79"/>
      <c r="J252" s="482" t="s">
        <v>1707</v>
      </c>
      <c r="K252" s="79"/>
    </row>
    <row r="253" spans="1:11" s="70" customFormat="1">
      <c r="A253" s="73" t="s">
        <v>144</v>
      </c>
      <c r="B253" s="70">
        <v>22000239</v>
      </c>
      <c r="C253" s="468">
        <v>900</v>
      </c>
      <c r="D253" s="79">
        <v>1511368</v>
      </c>
      <c r="E253" s="469">
        <v>44770</v>
      </c>
      <c r="F253" s="470" t="s">
        <v>145</v>
      </c>
      <c r="G253" s="79">
        <v>6417</v>
      </c>
      <c r="H253" s="470" t="s">
        <v>419</v>
      </c>
      <c r="I253" s="79"/>
      <c r="J253" s="482" t="s">
        <v>1708</v>
      </c>
      <c r="K253" s="79"/>
    </row>
    <row r="254" spans="1:11" s="70" customFormat="1">
      <c r="A254" s="73" t="s">
        <v>144</v>
      </c>
      <c r="B254" s="70">
        <v>22000240</v>
      </c>
      <c r="C254" s="468">
        <v>1200</v>
      </c>
      <c r="D254" s="79">
        <v>150422</v>
      </c>
      <c r="E254" s="469">
        <v>44770</v>
      </c>
      <c r="F254" s="470" t="s">
        <v>145</v>
      </c>
      <c r="G254" s="79">
        <v>6417</v>
      </c>
      <c r="H254" s="470" t="s">
        <v>419</v>
      </c>
      <c r="I254" s="79"/>
      <c r="J254" s="482" t="s">
        <v>1709</v>
      </c>
      <c r="K254" s="79"/>
    </row>
    <row r="255" spans="1:11" s="70" customFormat="1">
      <c r="A255" s="73" t="s">
        <v>144</v>
      </c>
      <c r="B255" s="70">
        <v>22000241</v>
      </c>
      <c r="C255" s="468">
        <v>3600</v>
      </c>
      <c r="D255" s="79">
        <v>1425603</v>
      </c>
      <c r="E255" s="469">
        <v>44770</v>
      </c>
      <c r="F255" s="470" t="s">
        <v>145</v>
      </c>
      <c r="G255" s="79">
        <v>6417</v>
      </c>
      <c r="H255" s="470" t="s">
        <v>419</v>
      </c>
      <c r="I255" s="79"/>
      <c r="J255" s="482" t="s">
        <v>1710</v>
      </c>
      <c r="K255" s="79"/>
    </row>
    <row r="256" spans="1:11" s="70" customFormat="1">
      <c r="A256" s="73" t="s">
        <v>144</v>
      </c>
      <c r="B256" s="70">
        <v>22000242</v>
      </c>
      <c r="C256" s="468">
        <v>1800</v>
      </c>
      <c r="D256" s="79">
        <v>1511706</v>
      </c>
      <c r="E256" s="469">
        <v>44770</v>
      </c>
      <c r="F256" s="470" t="s">
        <v>145</v>
      </c>
      <c r="G256" s="79">
        <v>6417</v>
      </c>
      <c r="H256" s="470" t="s">
        <v>419</v>
      </c>
      <c r="I256" s="79"/>
      <c r="J256" s="482" t="s">
        <v>1711</v>
      </c>
      <c r="K256" s="79"/>
    </row>
    <row r="257" spans="1:11" s="70" customFormat="1">
      <c r="A257" s="73" t="s">
        <v>144</v>
      </c>
      <c r="B257" s="70">
        <v>22000243</v>
      </c>
      <c r="C257" s="468">
        <v>2100</v>
      </c>
      <c r="D257" s="79">
        <v>1511883</v>
      </c>
      <c r="E257" s="469">
        <v>44770</v>
      </c>
      <c r="F257" s="470" t="s">
        <v>145</v>
      </c>
      <c r="G257" s="79">
        <v>6417</v>
      </c>
      <c r="H257" s="470" t="s">
        <v>419</v>
      </c>
      <c r="I257" s="79"/>
      <c r="J257" s="482" t="s">
        <v>1712</v>
      </c>
      <c r="K257" s="79"/>
    </row>
    <row r="258" spans="1:11" s="70" customFormat="1">
      <c r="A258" s="73" t="s">
        <v>144</v>
      </c>
      <c r="B258" s="70">
        <v>22000244</v>
      </c>
      <c r="C258" s="468">
        <v>3600</v>
      </c>
      <c r="D258" s="79">
        <v>1512021</v>
      </c>
      <c r="E258" s="469">
        <v>44770</v>
      </c>
      <c r="F258" s="470" t="s">
        <v>145</v>
      </c>
      <c r="G258" s="79">
        <v>6417</v>
      </c>
      <c r="H258" s="470" t="s">
        <v>419</v>
      </c>
      <c r="I258" s="79"/>
      <c r="J258" s="482" t="s">
        <v>1713</v>
      </c>
      <c r="K258" s="79"/>
    </row>
    <row r="259" spans="1:11" s="70" customFormat="1">
      <c r="A259" s="73" t="s">
        <v>144</v>
      </c>
      <c r="B259" s="70">
        <v>22000245</v>
      </c>
      <c r="C259" s="468">
        <v>2700</v>
      </c>
      <c r="D259" s="79">
        <v>1512182</v>
      </c>
      <c r="E259" s="469">
        <v>44770</v>
      </c>
      <c r="F259" s="470" t="s">
        <v>145</v>
      </c>
      <c r="G259" s="79">
        <v>6417</v>
      </c>
      <c r="H259" s="470" t="s">
        <v>419</v>
      </c>
      <c r="I259" s="79"/>
      <c r="J259" s="482" t="s">
        <v>1714</v>
      </c>
      <c r="K259" s="79"/>
    </row>
    <row r="260" spans="1:11" s="70" customFormat="1">
      <c r="A260" s="73" t="s">
        <v>144</v>
      </c>
      <c r="B260" s="70">
        <v>22000235</v>
      </c>
      <c r="C260" s="468">
        <v>34320</v>
      </c>
      <c r="D260" s="79">
        <v>136654</v>
      </c>
      <c r="E260" s="469">
        <v>44770</v>
      </c>
      <c r="F260" s="470" t="s">
        <v>145</v>
      </c>
      <c r="G260" s="79">
        <v>6417</v>
      </c>
      <c r="H260" s="470" t="s">
        <v>358</v>
      </c>
      <c r="I260" s="139" t="s">
        <v>2316</v>
      </c>
      <c r="J260" s="482" t="s">
        <v>1715</v>
      </c>
      <c r="K260" s="79"/>
    </row>
    <row r="261" spans="1:11" s="70" customFormat="1">
      <c r="A261" s="73" t="s">
        <v>144</v>
      </c>
      <c r="B261" s="70">
        <v>22000237</v>
      </c>
      <c r="C261" s="468">
        <v>48133</v>
      </c>
      <c r="D261" s="79">
        <v>135025</v>
      </c>
      <c r="E261" s="469">
        <v>44770</v>
      </c>
      <c r="F261" s="470" t="s">
        <v>145</v>
      </c>
      <c r="G261" s="79">
        <v>6417</v>
      </c>
      <c r="H261" s="470" t="s">
        <v>358</v>
      </c>
      <c r="I261" s="139" t="s">
        <v>2317</v>
      </c>
      <c r="J261" s="482" t="s">
        <v>1716</v>
      </c>
      <c r="K261" s="79"/>
    </row>
    <row r="262" spans="1:11" s="70" customFormat="1">
      <c r="A262" s="73" t="s">
        <v>144</v>
      </c>
      <c r="B262" s="70">
        <v>22000246</v>
      </c>
      <c r="C262" s="468">
        <v>4500</v>
      </c>
      <c r="D262" s="79">
        <v>1512820</v>
      </c>
      <c r="E262" s="469">
        <v>44771</v>
      </c>
      <c r="F262" s="470" t="s">
        <v>145</v>
      </c>
      <c r="G262" s="79">
        <v>6417</v>
      </c>
      <c r="H262" s="470" t="s">
        <v>419</v>
      </c>
      <c r="I262" s="79"/>
      <c r="J262" s="482" t="s">
        <v>1717</v>
      </c>
      <c r="K262" s="79"/>
    </row>
    <row r="263" spans="1:11" s="70" customFormat="1">
      <c r="A263" s="73" t="s">
        <v>144</v>
      </c>
      <c r="B263" s="70">
        <v>22000247</v>
      </c>
      <c r="C263" s="468">
        <v>600</v>
      </c>
      <c r="D263" s="79">
        <v>1080443</v>
      </c>
      <c r="E263" s="469">
        <v>44771</v>
      </c>
      <c r="F263" s="470" t="s">
        <v>145</v>
      </c>
      <c r="G263" s="79">
        <v>6417</v>
      </c>
      <c r="H263" s="470" t="s">
        <v>419</v>
      </c>
      <c r="I263" s="79"/>
      <c r="J263" s="482" t="s">
        <v>1718</v>
      </c>
      <c r="K263" s="79"/>
    </row>
    <row r="264" spans="1:11" s="70" customFormat="1">
      <c r="A264" s="73" t="s">
        <v>144</v>
      </c>
      <c r="B264" s="70">
        <v>22000249</v>
      </c>
      <c r="C264" s="468">
        <v>900</v>
      </c>
      <c r="D264" s="79">
        <v>1513343</v>
      </c>
      <c r="E264" s="469">
        <v>44771</v>
      </c>
      <c r="F264" s="470" t="s">
        <v>145</v>
      </c>
      <c r="G264" s="79">
        <v>6417</v>
      </c>
      <c r="H264" s="470" t="s">
        <v>419</v>
      </c>
      <c r="I264" s="79"/>
      <c r="J264" s="482" t="s">
        <v>1719</v>
      </c>
      <c r="K264" s="79"/>
    </row>
    <row r="265" spans="1:11" s="70" customFormat="1">
      <c r="A265" s="73" t="s">
        <v>144</v>
      </c>
      <c r="B265" s="70">
        <v>22000250</v>
      </c>
      <c r="C265" s="468">
        <v>1800</v>
      </c>
      <c r="D265" s="79">
        <v>1427057</v>
      </c>
      <c r="E265" s="469">
        <v>44771</v>
      </c>
      <c r="F265" s="470" t="s">
        <v>145</v>
      </c>
      <c r="G265" s="79">
        <v>6417</v>
      </c>
      <c r="H265" s="470" t="s">
        <v>419</v>
      </c>
      <c r="I265" s="79"/>
      <c r="J265" s="482" t="s">
        <v>1720</v>
      </c>
      <c r="K265" s="79"/>
    </row>
    <row r="266" spans="1:11" s="70" customFormat="1">
      <c r="A266" s="73" t="s">
        <v>144</v>
      </c>
      <c r="B266" s="70">
        <v>22000251</v>
      </c>
      <c r="C266" s="468">
        <v>7200</v>
      </c>
      <c r="D266" s="79">
        <v>1427057</v>
      </c>
      <c r="E266" s="469">
        <v>44771</v>
      </c>
      <c r="F266" s="470" t="s">
        <v>145</v>
      </c>
      <c r="G266" s="79">
        <v>6417</v>
      </c>
      <c r="H266" s="470" t="s">
        <v>419</v>
      </c>
      <c r="I266" s="79"/>
      <c r="J266" s="482" t="s">
        <v>1721</v>
      </c>
      <c r="K266" s="79"/>
    </row>
    <row r="267" spans="1:11" s="70" customFormat="1">
      <c r="A267" s="73" t="s">
        <v>144</v>
      </c>
      <c r="B267" s="70">
        <v>22000252</v>
      </c>
      <c r="C267" s="468">
        <v>2100</v>
      </c>
      <c r="D267" s="79">
        <v>1427247</v>
      </c>
      <c r="E267" s="469">
        <v>44771</v>
      </c>
      <c r="F267" s="470" t="s">
        <v>145</v>
      </c>
      <c r="G267" s="79">
        <v>6417</v>
      </c>
      <c r="H267" s="470" t="s">
        <v>419</v>
      </c>
      <c r="I267" s="79"/>
      <c r="J267" s="482" t="s">
        <v>1722</v>
      </c>
      <c r="K267" s="79"/>
    </row>
    <row r="268" spans="1:11" s="70" customFormat="1">
      <c r="A268" s="73" t="s">
        <v>144</v>
      </c>
      <c r="B268" s="70">
        <v>22000253</v>
      </c>
      <c r="C268" s="468">
        <v>3000</v>
      </c>
      <c r="D268" s="79">
        <v>1427247</v>
      </c>
      <c r="E268" s="469">
        <v>44771</v>
      </c>
      <c r="F268" s="470" t="s">
        <v>145</v>
      </c>
      <c r="G268" s="79">
        <v>6417</v>
      </c>
      <c r="H268" s="470" t="s">
        <v>419</v>
      </c>
      <c r="I268" s="79"/>
      <c r="J268" s="482" t="s">
        <v>1723</v>
      </c>
      <c r="K268" s="79"/>
    </row>
    <row r="269" spans="1:11" s="70" customFormat="1">
      <c r="A269" s="73" t="s">
        <v>144</v>
      </c>
      <c r="B269" s="70">
        <v>22000254</v>
      </c>
      <c r="C269" s="468">
        <v>13500</v>
      </c>
      <c r="D269" s="79">
        <v>1513791</v>
      </c>
      <c r="E269" s="469">
        <v>44771</v>
      </c>
      <c r="F269" s="470" t="s">
        <v>145</v>
      </c>
      <c r="G269" s="79">
        <v>6417</v>
      </c>
      <c r="H269" s="470" t="s">
        <v>419</v>
      </c>
      <c r="I269" s="79"/>
      <c r="J269" s="482" t="s">
        <v>1724</v>
      </c>
      <c r="K269" s="79"/>
    </row>
    <row r="270" spans="1:11" s="70" customFormat="1">
      <c r="A270" s="73" t="s">
        <v>144</v>
      </c>
      <c r="B270" s="70">
        <v>22000255</v>
      </c>
      <c r="C270" s="468">
        <v>900</v>
      </c>
      <c r="D270" s="79">
        <v>1513953</v>
      </c>
      <c r="E270" s="469">
        <v>44771</v>
      </c>
      <c r="F270" s="470" t="s">
        <v>145</v>
      </c>
      <c r="G270" s="79">
        <v>6417</v>
      </c>
      <c r="H270" s="470" t="s">
        <v>419</v>
      </c>
      <c r="I270" s="79"/>
      <c r="J270" s="482" t="s">
        <v>1725</v>
      </c>
      <c r="K270" s="79"/>
    </row>
    <row r="271" spans="1:11" s="70" customFormat="1">
      <c r="A271" s="73" t="s">
        <v>144</v>
      </c>
      <c r="B271" s="70">
        <v>22000256</v>
      </c>
      <c r="C271" s="468">
        <v>1800</v>
      </c>
      <c r="D271" s="79">
        <v>1514079</v>
      </c>
      <c r="E271" s="469">
        <v>44771</v>
      </c>
      <c r="F271" s="470" t="s">
        <v>145</v>
      </c>
      <c r="G271" s="79">
        <v>6417</v>
      </c>
      <c r="H271" s="470" t="s">
        <v>419</v>
      </c>
      <c r="I271" s="79"/>
      <c r="J271" s="482" t="s">
        <v>1726</v>
      </c>
      <c r="K271" s="79"/>
    </row>
    <row r="272" spans="1:11" s="70" customFormat="1">
      <c r="A272" s="73"/>
      <c r="C272" s="468"/>
      <c r="D272" s="79"/>
      <c r="E272" s="469"/>
      <c r="F272" s="470"/>
      <c r="G272" s="79"/>
      <c r="H272" s="470"/>
      <c r="I272" s="79"/>
      <c r="J272" s="482"/>
      <c r="K272" s="79"/>
    </row>
    <row r="273" spans="1:11" s="70" customFormat="1" ht="18.75">
      <c r="A273" s="160" t="s">
        <v>2314</v>
      </c>
      <c r="C273" s="468"/>
      <c r="D273" s="79"/>
      <c r="E273" s="469"/>
      <c r="F273" s="470"/>
      <c r="G273" s="79"/>
      <c r="H273" s="470"/>
      <c r="I273" s="79"/>
      <c r="J273" s="482"/>
      <c r="K273" s="79"/>
    </row>
    <row r="274" spans="1:11" s="70" customFormat="1">
      <c r="A274" s="491" t="s">
        <v>139</v>
      </c>
      <c r="B274" s="491" t="s">
        <v>170</v>
      </c>
      <c r="C274" s="491" t="s">
        <v>171</v>
      </c>
      <c r="D274" s="491" t="s">
        <v>455</v>
      </c>
      <c r="E274" s="491" t="s">
        <v>172</v>
      </c>
      <c r="F274" s="491" t="s">
        <v>140</v>
      </c>
      <c r="G274" s="491" t="s">
        <v>327</v>
      </c>
      <c r="H274" s="491" t="s">
        <v>326</v>
      </c>
      <c r="I274" s="491"/>
      <c r="J274" s="497" t="s">
        <v>173</v>
      </c>
    </row>
    <row r="275" spans="1:11" s="70" customFormat="1">
      <c r="A275" s="488" t="s">
        <v>144</v>
      </c>
      <c r="B275" s="70">
        <v>22000257</v>
      </c>
      <c r="C275" s="489">
        <v>300</v>
      </c>
      <c r="D275" s="70">
        <v>1080414</v>
      </c>
      <c r="E275" s="490">
        <v>44774</v>
      </c>
      <c r="F275" s="488" t="s">
        <v>145</v>
      </c>
      <c r="G275" s="70">
        <v>6417</v>
      </c>
      <c r="H275" s="488" t="s">
        <v>419</v>
      </c>
      <c r="J275" s="496" t="s">
        <v>2131</v>
      </c>
    </row>
    <row r="276" spans="1:11" s="70" customFormat="1">
      <c r="A276" s="488" t="s">
        <v>144</v>
      </c>
      <c r="B276" s="70">
        <v>22000258</v>
      </c>
      <c r="C276" s="489">
        <v>5400</v>
      </c>
      <c r="D276" s="70">
        <v>106615</v>
      </c>
      <c r="E276" s="490">
        <v>44774</v>
      </c>
      <c r="F276" s="488" t="s">
        <v>145</v>
      </c>
      <c r="G276" s="70">
        <v>6417</v>
      </c>
      <c r="H276" s="488" t="s">
        <v>419</v>
      </c>
      <c r="J276" s="496" t="s">
        <v>2132</v>
      </c>
    </row>
    <row r="277" spans="1:11" s="70" customFormat="1">
      <c r="A277" s="488" t="s">
        <v>144</v>
      </c>
      <c r="B277" s="70">
        <v>22000259</v>
      </c>
      <c r="C277" s="489">
        <v>4500</v>
      </c>
      <c r="D277" s="70">
        <v>1514836</v>
      </c>
      <c r="E277" s="490">
        <v>44774</v>
      </c>
      <c r="F277" s="488" t="s">
        <v>145</v>
      </c>
      <c r="G277" s="70">
        <v>6417</v>
      </c>
      <c r="H277" s="488" t="s">
        <v>419</v>
      </c>
      <c r="J277" s="496" t="s">
        <v>2133</v>
      </c>
    </row>
    <row r="278" spans="1:11" s="70" customFormat="1">
      <c r="A278" s="488" t="s">
        <v>144</v>
      </c>
      <c r="B278" s="70">
        <v>22000260</v>
      </c>
      <c r="C278" s="489">
        <v>900</v>
      </c>
      <c r="D278" s="70">
        <v>107359</v>
      </c>
      <c r="E278" s="490">
        <v>44774</v>
      </c>
      <c r="F278" s="488" t="s">
        <v>145</v>
      </c>
      <c r="G278" s="70">
        <v>6417</v>
      </c>
      <c r="H278" s="488" t="s">
        <v>419</v>
      </c>
      <c r="J278" s="496" t="s">
        <v>2134</v>
      </c>
    </row>
    <row r="279" spans="1:11" s="70" customFormat="1">
      <c r="A279" s="488" t="s">
        <v>144</v>
      </c>
      <c r="B279" s="70">
        <v>22000261</v>
      </c>
      <c r="C279" s="489">
        <v>1800</v>
      </c>
      <c r="D279" s="70">
        <v>1514941</v>
      </c>
      <c r="E279" s="490">
        <v>44774</v>
      </c>
      <c r="F279" s="488" t="s">
        <v>145</v>
      </c>
      <c r="G279" s="70">
        <v>6417</v>
      </c>
      <c r="H279" s="488" t="s">
        <v>419</v>
      </c>
      <c r="J279" s="496" t="s">
        <v>2135</v>
      </c>
    </row>
    <row r="280" spans="1:11" s="70" customFormat="1">
      <c r="A280" s="488" t="s">
        <v>144</v>
      </c>
      <c r="B280" s="70">
        <v>22000262</v>
      </c>
      <c r="C280" s="489">
        <v>900</v>
      </c>
      <c r="D280" s="70">
        <v>1514988</v>
      </c>
      <c r="E280" s="490">
        <v>44774</v>
      </c>
      <c r="F280" s="488" t="s">
        <v>145</v>
      </c>
      <c r="G280" s="70">
        <v>6417</v>
      </c>
      <c r="H280" s="488" t="s">
        <v>419</v>
      </c>
      <c r="J280" s="496" t="s">
        <v>2136</v>
      </c>
    </row>
    <row r="281" spans="1:11" s="70" customFormat="1">
      <c r="A281" s="488" t="s">
        <v>144</v>
      </c>
      <c r="B281" s="70">
        <v>22000263</v>
      </c>
      <c r="C281" s="489">
        <v>1800</v>
      </c>
      <c r="D281" s="70">
        <v>1515021</v>
      </c>
      <c r="E281" s="490">
        <v>44774</v>
      </c>
      <c r="F281" s="488" t="s">
        <v>145</v>
      </c>
      <c r="G281" s="70">
        <v>6417</v>
      </c>
      <c r="H281" s="488" t="s">
        <v>419</v>
      </c>
      <c r="J281" s="496" t="s">
        <v>2137</v>
      </c>
    </row>
    <row r="282" spans="1:11" s="70" customFormat="1">
      <c r="A282" s="488" t="s">
        <v>144</v>
      </c>
      <c r="B282" s="70">
        <v>22000264</v>
      </c>
      <c r="C282" s="489">
        <v>1800</v>
      </c>
      <c r="D282" s="70">
        <v>1515098</v>
      </c>
      <c r="E282" s="490">
        <v>44774</v>
      </c>
      <c r="F282" s="488" t="s">
        <v>145</v>
      </c>
      <c r="G282" s="70">
        <v>6417</v>
      </c>
      <c r="H282" s="488" t="s">
        <v>419</v>
      </c>
      <c r="J282" s="496" t="s">
        <v>2138</v>
      </c>
    </row>
    <row r="283" spans="1:11" s="70" customFormat="1">
      <c r="A283" s="488" t="s">
        <v>144</v>
      </c>
      <c r="B283" s="70">
        <v>22000265</v>
      </c>
      <c r="C283" s="489">
        <v>900</v>
      </c>
      <c r="D283" s="70">
        <v>1515128</v>
      </c>
      <c r="E283" s="490">
        <v>44774</v>
      </c>
      <c r="F283" s="488" t="s">
        <v>145</v>
      </c>
      <c r="G283" s="70">
        <v>6417</v>
      </c>
      <c r="H283" s="488" t="s">
        <v>419</v>
      </c>
      <c r="J283" s="496" t="s">
        <v>2139</v>
      </c>
    </row>
    <row r="284" spans="1:11" s="70" customFormat="1">
      <c r="A284" s="488" t="s">
        <v>144</v>
      </c>
      <c r="B284" s="70">
        <v>22000266</v>
      </c>
      <c r="C284" s="489">
        <v>2700</v>
      </c>
      <c r="D284" s="70">
        <v>1515164</v>
      </c>
      <c r="E284" s="490">
        <v>44774</v>
      </c>
      <c r="F284" s="488" t="s">
        <v>145</v>
      </c>
      <c r="G284" s="70">
        <v>6417</v>
      </c>
      <c r="H284" s="488" t="s">
        <v>419</v>
      </c>
      <c r="J284" s="496" t="s">
        <v>2140</v>
      </c>
    </row>
    <row r="285" spans="1:11" s="70" customFormat="1">
      <c r="A285" s="488" t="s">
        <v>144</v>
      </c>
      <c r="B285" s="70">
        <v>22000267</v>
      </c>
      <c r="C285" s="489">
        <v>13500</v>
      </c>
      <c r="D285" s="70">
        <v>1424993</v>
      </c>
      <c r="E285" s="490">
        <v>44774</v>
      </c>
      <c r="F285" s="488" t="s">
        <v>145</v>
      </c>
      <c r="G285" s="70">
        <v>6417</v>
      </c>
      <c r="H285" s="488" t="s">
        <v>419</v>
      </c>
      <c r="J285" s="496" t="s">
        <v>2141</v>
      </c>
    </row>
    <row r="286" spans="1:11" s="70" customFormat="1">
      <c r="A286" s="488" t="s">
        <v>144</v>
      </c>
      <c r="B286" s="70">
        <v>22000268</v>
      </c>
      <c r="C286" s="489">
        <v>900</v>
      </c>
      <c r="D286" s="70">
        <v>1423542</v>
      </c>
      <c r="E286" s="490">
        <v>44774</v>
      </c>
      <c r="F286" s="488" t="s">
        <v>145</v>
      </c>
      <c r="G286" s="70">
        <v>6417</v>
      </c>
      <c r="H286" s="488" t="s">
        <v>419</v>
      </c>
      <c r="J286" s="496" t="s">
        <v>2142</v>
      </c>
    </row>
    <row r="287" spans="1:11" s="70" customFormat="1">
      <c r="A287" s="488" t="s">
        <v>144</v>
      </c>
      <c r="B287" s="70">
        <v>22000269</v>
      </c>
      <c r="C287" s="489">
        <v>900</v>
      </c>
      <c r="D287" s="70">
        <v>1421274</v>
      </c>
      <c r="E287" s="490">
        <v>44774</v>
      </c>
      <c r="F287" s="488" t="s">
        <v>145</v>
      </c>
      <c r="G287" s="70">
        <v>6417</v>
      </c>
      <c r="H287" s="488" t="s">
        <v>419</v>
      </c>
      <c r="J287" s="496" t="s">
        <v>2143</v>
      </c>
    </row>
    <row r="288" spans="1:11" s="70" customFormat="1">
      <c r="A288" s="488" t="s">
        <v>144</v>
      </c>
      <c r="B288" s="70">
        <v>22000270</v>
      </c>
      <c r="C288" s="489">
        <v>900</v>
      </c>
      <c r="D288" s="70">
        <v>1422978</v>
      </c>
      <c r="E288" s="490">
        <v>44774</v>
      </c>
      <c r="F288" s="488" t="s">
        <v>145</v>
      </c>
      <c r="G288" s="70">
        <v>6417</v>
      </c>
      <c r="H288" s="488" t="s">
        <v>419</v>
      </c>
      <c r="J288" s="496" t="s">
        <v>2144</v>
      </c>
    </row>
    <row r="289" spans="1:10" s="70" customFormat="1">
      <c r="A289" s="488" t="s">
        <v>144</v>
      </c>
      <c r="B289" s="70">
        <v>22000271</v>
      </c>
      <c r="C289" s="489">
        <v>1800</v>
      </c>
      <c r="D289" s="70">
        <v>1352502</v>
      </c>
      <c r="E289" s="490">
        <v>44775</v>
      </c>
      <c r="F289" s="488" t="s">
        <v>145</v>
      </c>
      <c r="G289" s="70">
        <v>6417</v>
      </c>
      <c r="H289" s="488" t="s">
        <v>419</v>
      </c>
      <c r="J289" s="496" t="s">
        <v>2145</v>
      </c>
    </row>
    <row r="290" spans="1:10" s="70" customFormat="1">
      <c r="A290" s="488" t="s">
        <v>144</v>
      </c>
      <c r="B290" s="70">
        <v>22000273</v>
      </c>
      <c r="C290" s="489">
        <v>7200</v>
      </c>
      <c r="D290" s="70">
        <v>1352502</v>
      </c>
      <c r="E290" s="490">
        <v>44775</v>
      </c>
      <c r="F290" s="488" t="s">
        <v>145</v>
      </c>
      <c r="G290" s="70">
        <v>6417</v>
      </c>
      <c r="H290" s="488" t="s">
        <v>419</v>
      </c>
      <c r="J290" s="496" t="s">
        <v>2146</v>
      </c>
    </row>
    <row r="291" spans="1:10" s="70" customFormat="1">
      <c r="A291" s="488" t="s">
        <v>144</v>
      </c>
      <c r="B291" s="70">
        <v>22000274</v>
      </c>
      <c r="C291" s="489">
        <v>10800</v>
      </c>
      <c r="D291" s="70">
        <v>1515937</v>
      </c>
      <c r="E291" s="490">
        <v>44775</v>
      </c>
      <c r="F291" s="488" t="s">
        <v>145</v>
      </c>
      <c r="G291" s="70">
        <v>6417</v>
      </c>
      <c r="H291" s="488" t="s">
        <v>419</v>
      </c>
      <c r="J291" s="496" t="s">
        <v>2147</v>
      </c>
    </row>
    <row r="292" spans="1:10" s="70" customFormat="1">
      <c r="A292" s="488" t="s">
        <v>144</v>
      </c>
      <c r="B292" s="70">
        <v>22000275</v>
      </c>
      <c r="C292" s="489">
        <v>900</v>
      </c>
      <c r="D292" s="70">
        <v>111619</v>
      </c>
      <c r="E292" s="490">
        <v>44775</v>
      </c>
      <c r="F292" s="488" t="s">
        <v>145</v>
      </c>
      <c r="G292" s="70">
        <v>6417</v>
      </c>
      <c r="H292" s="488" t="s">
        <v>419</v>
      </c>
      <c r="J292" s="496" t="s">
        <v>2148</v>
      </c>
    </row>
    <row r="293" spans="1:10" s="70" customFormat="1">
      <c r="A293" s="488" t="s">
        <v>144</v>
      </c>
      <c r="B293" s="70">
        <v>22000276</v>
      </c>
      <c r="C293" s="489">
        <v>3600</v>
      </c>
      <c r="D293" s="70">
        <v>1516296</v>
      </c>
      <c r="E293" s="490">
        <v>44775</v>
      </c>
      <c r="F293" s="488" t="s">
        <v>145</v>
      </c>
      <c r="G293" s="70">
        <v>6417</v>
      </c>
      <c r="H293" s="488" t="s">
        <v>419</v>
      </c>
      <c r="J293" s="496" t="s">
        <v>2149</v>
      </c>
    </row>
    <row r="294" spans="1:10" s="70" customFormat="1">
      <c r="A294" s="488" t="s">
        <v>144</v>
      </c>
      <c r="B294" s="70">
        <v>22000278</v>
      </c>
      <c r="C294" s="489">
        <v>199999.92</v>
      </c>
      <c r="D294" s="70">
        <v>337714</v>
      </c>
      <c r="E294" s="490">
        <v>44775</v>
      </c>
      <c r="F294" s="488" t="s">
        <v>145</v>
      </c>
      <c r="G294" s="70">
        <v>6417</v>
      </c>
      <c r="H294" s="488" t="s">
        <v>355</v>
      </c>
      <c r="I294" s="498" t="s">
        <v>2316</v>
      </c>
      <c r="J294" s="499" t="s">
        <v>2150</v>
      </c>
    </row>
    <row r="295" spans="1:10" s="70" customFormat="1">
      <c r="A295" s="488" t="s">
        <v>144</v>
      </c>
      <c r="B295" s="70">
        <v>22000279</v>
      </c>
      <c r="C295" s="489">
        <v>88900</v>
      </c>
      <c r="D295" s="70">
        <v>1346335</v>
      </c>
      <c r="E295" s="490">
        <v>44775</v>
      </c>
      <c r="F295" s="488" t="s">
        <v>145</v>
      </c>
      <c r="G295" s="70">
        <v>6417</v>
      </c>
      <c r="H295" s="488" t="s">
        <v>355</v>
      </c>
      <c r="I295" s="498" t="s">
        <v>2319</v>
      </c>
      <c r="J295" s="499" t="s">
        <v>2151</v>
      </c>
    </row>
    <row r="296" spans="1:10" s="70" customFormat="1">
      <c r="A296" s="488" t="s">
        <v>144</v>
      </c>
      <c r="B296" s="70">
        <v>22000281</v>
      </c>
      <c r="C296" s="489">
        <v>53809.59</v>
      </c>
      <c r="D296" s="70">
        <v>134844</v>
      </c>
      <c r="E296" s="490">
        <v>44775</v>
      </c>
      <c r="F296" s="488" t="s">
        <v>145</v>
      </c>
      <c r="G296" s="70">
        <v>6417</v>
      </c>
      <c r="H296" s="488" t="s">
        <v>355</v>
      </c>
      <c r="I296" s="498" t="s">
        <v>2316</v>
      </c>
      <c r="J296" s="499" t="s">
        <v>2152</v>
      </c>
    </row>
    <row r="297" spans="1:10" s="70" customFormat="1">
      <c r="A297" s="488" t="s">
        <v>144</v>
      </c>
      <c r="B297" s="70">
        <v>22000283</v>
      </c>
      <c r="C297" s="489">
        <v>99999.97</v>
      </c>
      <c r="D297" s="70">
        <v>1397999</v>
      </c>
      <c r="E297" s="490">
        <v>44775</v>
      </c>
      <c r="F297" s="488" t="s">
        <v>145</v>
      </c>
      <c r="G297" s="70">
        <v>6417</v>
      </c>
      <c r="H297" s="488" t="s">
        <v>355</v>
      </c>
      <c r="I297" s="498" t="s">
        <v>2324</v>
      </c>
      <c r="J297" s="499" t="s">
        <v>2153</v>
      </c>
    </row>
    <row r="298" spans="1:10" s="70" customFormat="1">
      <c r="A298" s="488" t="s">
        <v>144</v>
      </c>
      <c r="B298" s="70">
        <v>22000285</v>
      </c>
      <c r="C298" s="489">
        <v>149568.44</v>
      </c>
      <c r="D298" s="70">
        <v>363718</v>
      </c>
      <c r="E298" s="490">
        <v>44775</v>
      </c>
      <c r="F298" s="488" t="s">
        <v>145</v>
      </c>
      <c r="G298" s="70">
        <v>6417</v>
      </c>
      <c r="H298" s="488" t="s">
        <v>355</v>
      </c>
      <c r="I298" s="498" t="s">
        <v>2316</v>
      </c>
      <c r="J298" s="499" t="s">
        <v>2154</v>
      </c>
    </row>
    <row r="299" spans="1:10" s="70" customFormat="1">
      <c r="A299" s="488" t="s">
        <v>144</v>
      </c>
      <c r="B299" s="70">
        <v>22000287</v>
      </c>
      <c r="C299" s="489">
        <v>157159.67999999999</v>
      </c>
      <c r="D299" s="70">
        <v>599841</v>
      </c>
      <c r="E299" s="490">
        <v>44775</v>
      </c>
      <c r="F299" s="488" t="s">
        <v>145</v>
      </c>
      <c r="G299" s="70">
        <v>6417</v>
      </c>
      <c r="H299" s="488" t="s">
        <v>355</v>
      </c>
      <c r="I299" s="498" t="s">
        <v>2316</v>
      </c>
      <c r="J299" s="499" t="s">
        <v>2155</v>
      </c>
    </row>
    <row r="300" spans="1:10" s="70" customFormat="1">
      <c r="A300" s="488" t="s">
        <v>144</v>
      </c>
      <c r="B300" s="70">
        <v>22000277</v>
      </c>
      <c r="C300" s="489">
        <v>44460.72</v>
      </c>
      <c r="D300" s="70">
        <v>139071</v>
      </c>
      <c r="E300" s="490">
        <v>44775</v>
      </c>
      <c r="F300" s="488" t="s">
        <v>145</v>
      </c>
      <c r="G300" s="70">
        <v>6417</v>
      </c>
      <c r="H300" s="488" t="s">
        <v>358</v>
      </c>
      <c r="I300" s="498" t="s">
        <v>2316</v>
      </c>
      <c r="J300" s="499" t="s">
        <v>2156</v>
      </c>
    </row>
    <row r="301" spans="1:10" s="70" customFormat="1">
      <c r="A301" s="488" t="s">
        <v>144</v>
      </c>
      <c r="B301" s="70">
        <v>22000280</v>
      </c>
      <c r="C301" s="489">
        <v>31100</v>
      </c>
      <c r="D301" s="70">
        <v>1346335</v>
      </c>
      <c r="E301" s="490">
        <v>44775</v>
      </c>
      <c r="F301" s="488" t="s">
        <v>145</v>
      </c>
      <c r="G301" s="70">
        <v>6417</v>
      </c>
      <c r="H301" s="488" t="s">
        <v>358</v>
      </c>
      <c r="I301" s="498" t="s">
        <v>2319</v>
      </c>
      <c r="J301" s="496" t="s">
        <v>2157</v>
      </c>
    </row>
    <row r="302" spans="1:10" s="70" customFormat="1">
      <c r="A302" s="488" t="s">
        <v>144</v>
      </c>
      <c r="B302" s="70">
        <v>22000282</v>
      </c>
      <c r="C302" s="489">
        <v>53284</v>
      </c>
      <c r="D302" s="70">
        <v>134844</v>
      </c>
      <c r="E302" s="490">
        <v>44775</v>
      </c>
      <c r="F302" s="488" t="s">
        <v>145</v>
      </c>
      <c r="G302" s="70">
        <v>6417</v>
      </c>
      <c r="H302" s="488" t="s">
        <v>358</v>
      </c>
      <c r="I302" s="498" t="s">
        <v>2316</v>
      </c>
      <c r="J302" s="496" t="s">
        <v>2158</v>
      </c>
    </row>
    <row r="303" spans="1:10" s="70" customFormat="1">
      <c r="A303" s="488" t="s">
        <v>144</v>
      </c>
      <c r="B303" s="70">
        <v>22000286</v>
      </c>
      <c r="C303" s="489">
        <v>50431.56</v>
      </c>
      <c r="D303" s="70">
        <v>363718</v>
      </c>
      <c r="E303" s="490">
        <v>44775</v>
      </c>
      <c r="F303" s="488" t="s">
        <v>145</v>
      </c>
      <c r="G303" s="70">
        <v>6417</v>
      </c>
      <c r="H303" s="488" t="s">
        <v>358</v>
      </c>
      <c r="I303" s="498" t="s">
        <v>2316</v>
      </c>
      <c r="J303" s="496" t="s">
        <v>2159</v>
      </c>
    </row>
    <row r="304" spans="1:10" s="70" customFormat="1">
      <c r="A304" s="488" t="s">
        <v>144</v>
      </c>
      <c r="B304" s="70">
        <v>22000288</v>
      </c>
      <c r="C304" s="489">
        <v>12760</v>
      </c>
      <c r="D304" s="70">
        <v>135008</v>
      </c>
      <c r="E304" s="490">
        <v>44776</v>
      </c>
      <c r="F304" s="488" t="s">
        <v>145</v>
      </c>
      <c r="G304" s="70">
        <v>6417</v>
      </c>
      <c r="H304" s="488" t="s">
        <v>355</v>
      </c>
      <c r="I304" s="498" t="s">
        <v>2317</v>
      </c>
      <c r="J304" s="499" t="s">
        <v>2160</v>
      </c>
    </row>
    <row r="305" spans="1:10" s="70" customFormat="1">
      <c r="A305" s="488" t="s">
        <v>144</v>
      </c>
      <c r="B305" s="70">
        <v>22000290</v>
      </c>
      <c r="C305" s="489">
        <v>127210</v>
      </c>
      <c r="D305" s="70">
        <v>1462057</v>
      </c>
      <c r="E305" s="490">
        <v>44776</v>
      </c>
      <c r="F305" s="488" t="s">
        <v>145</v>
      </c>
      <c r="G305" s="70">
        <v>6417</v>
      </c>
      <c r="H305" s="488" t="s">
        <v>355</v>
      </c>
      <c r="I305" s="498" t="s">
        <v>2318</v>
      </c>
      <c r="J305" s="499" t="s">
        <v>2161</v>
      </c>
    </row>
    <row r="306" spans="1:10" s="70" customFormat="1">
      <c r="A306" s="488" t="s">
        <v>144</v>
      </c>
      <c r="B306" s="70">
        <v>22000292</v>
      </c>
      <c r="C306" s="489">
        <v>200000</v>
      </c>
      <c r="D306" s="70">
        <v>104258</v>
      </c>
      <c r="E306" s="490">
        <v>44776</v>
      </c>
      <c r="F306" s="488" t="s">
        <v>145</v>
      </c>
      <c r="G306" s="70">
        <v>6417</v>
      </c>
      <c r="H306" s="488" t="s">
        <v>355</v>
      </c>
      <c r="I306" s="498" t="s">
        <v>2316</v>
      </c>
      <c r="J306" s="499" t="s">
        <v>2162</v>
      </c>
    </row>
    <row r="307" spans="1:10" s="70" customFormat="1">
      <c r="A307" s="488" t="s">
        <v>144</v>
      </c>
      <c r="B307" s="70">
        <v>22000293</v>
      </c>
      <c r="C307" s="489">
        <v>66286</v>
      </c>
      <c r="D307" s="70">
        <v>135082</v>
      </c>
      <c r="E307" s="490">
        <v>44776</v>
      </c>
      <c r="F307" s="488" t="s">
        <v>145</v>
      </c>
      <c r="G307" s="70">
        <v>6417</v>
      </c>
      <c r="H307" s="488" t="s">
        <v>355</v>
      </c>
      <c r="I307" s="498" t="s">
        <v>2316</v>
      </c>
      <c r="J307" s="499" t="s">
        <v>2163</v>
      </c>
    </row>
    <row r="308" spans="1:10" s="70" customFormat="1">
      <c r="A308" s="488" t="s">
        <v>144</v>
      </c>
      <c r="B308" s="70">
        <v>22000295</v>
      </c>
      <c r="C308" s="489">
        <v>69208.179999999993</v>
      </c>
      <c r="D308" s="70">
        <v>104142</v>
      </c>
      <c r="E308" s="490">
        <v>44776</v>
      </c>
      <c r="F308" s="488" t="s">
        <v>145</v>
      </c>
      <c r="G308" s="70">
        <v>6417</v>
      </c>
      <c r="H308" s="488" t="s">
        <v>355</v>
      </c>
      <c r="I308" s="498" t="s">
        <v>2316</v>
      </c>
      <c r="J308" s="496" t="s">
        <v>2164</v>
      </c>
    </row>
    <row r="309" spans="1:10" s="70" customFormat="1">
      <c r="A309" s="488" t="s">
        <v>144</v>
      </c>
      <c r="B309" s="70">
        <v>22000297</v>
      </c>
      <c r="C309" s="489">
        <v>35158</v>
      </c>
      <c r="D309" s="70">
        <v>135044</v>
      </c>
      <c r="E309" s="490">
        <v>44776</v>
      </c>
      <c r="F309" s="488" t="s">
        <v>145</v>
      </c>
      <c r="G309" s="70">
        <v>6417</v>
      </c>
      <c r="H309" s="488" t="s">
        <v>355</v>
      </c>
      <c r="I309" s="498" t="s">
        <v>2317</v>
      </c>
      <c r="J309" s="496" t="s">
        <v>2165</v>
      </c>
    </row>
    <row r="310" spans="1:10" s="70" customFormat="1">
      <c r="A310" s="488" t="s">
        <v>144</v>
      </c>
      <c r="B310" s="70">
        <v>22000299</v>
      </c>
      <c r="C310" s="489">
        <v>79920</v>
      </c>
      <c r="D310" s="70">
        <v>1517860</v>
      </c>
      <c r="E310" s="490">
        <v>44776</v>
      </c>
      <c r="F310" s="488" t="s">
        <v>145</v>
      </c>
      <c r="G310" s="70">
        <v>6417</v>
      </c>
      <c r="H310" s="488" t="s">
        <v>355</v>
      </c>
      <c r="I310" s="498" t="s">
        <v>2316</v>
      </c>
      <c r="J310" s="496" t="s">
        <v>2166</v>
      </c>
    </row>
    <row r="311" spans="1:10" s="70" customFormat="1">
      <c r="A311" s="488" t="s">
        <v>144</v>
      </c>
      <c r="B311" s="70">
        <v>22000289</v>
      </c>
      <c r="C311" s="489">
        <v>67240</v>
      </c>
      <c r="D311" s="70">
        <v>135008</v>
      </c>
      <c r="E311" s="490">
        <v>44776</v>
      </c>
      <c r="F311" s="488" t="s">
        <v>145</v>
      </c>
      <c r="G311" s="70">
        <v>6417</v>
      </c>
      <c r="H311" s="488" t="s">
        <v>358</v>
      </c>
      <c r="I311" s="498" t="s">
        <v>2317</v>
      </c>
      <c r="J311" s="496" t="s">
        <v>2167</v>
      </c>
    </row>
    <row r="312" spans="1:10" s="70" customFormat="1">
      <c r="A312" s="488" t="s">
        <v>144</v>
      </c>
      <c r="B312" s="70">
        <v>22000291</v>
      </c>
      <c r="C312" s="489">
        <v>72790</v>
      </c>
      <c r="D312" s="70">
        <v>1462057</v>
      </c>
      <c r="E312" s="490">
        <v>44776</v>
      </c>
      <c r="F312" s="488" t="s">
        <v>145</v>
      </c>
      <c r="G312" s="70">
        <v>6417</v>
      </c>
      <c r="H312" s="488" t="s">
        <v>358</v>
      </c>
      <c r="I312" s="498" t="s">
        <v>2318</v>
      </c>
      <c r="J312" s="496" t="s">
        <v>2168</v>
      </c>
    </row>
    <row r="313" spans="1:10" s="70" customFormat="1">
      <c r="A313" s="488" t="s">
        <v>144</v>
      </c>
      <c r="B313" s="70">
        <v>22000294</v>
      </c>
      <c r="C313" s="489">
        <v>13714</v>
      </c>
      <c r="D313" s="70">
        <v>135082</v>
      </c>
      <c r="E313" s="490">
        <v>44776</v>
      </c>
      <c r="F313" s="488" t="s">
        <v>145</v>
      </c>
      <c r="G313" s="70">
        <v>6417</v>
      </c>
      <c r="H313" s="488" t="s">
        <v>358</v>
      </c>
      <c r="I313" s="498" t="s">
        <v>2316</v>
      </c>
      <c r="J313" s="496" t="s">
        <v>2169</v>
      </c>
    </row>
    <row r="314" spans="1:10" s="70" customFormat="1">
      <c r="A314" s="488" t="s">
        <v>144</v>
      </c>
      <c r="B314" s="70">
        <v>22000296</v>
      </c>
      <c r="C314" s="489">
        <v>58787.39</v>
      </c>
      <c r="D314" s="70">
        <v>104142</v>
      </c>
      <c r="E314" s="490">
        <v>44776</v>
      </c>
      <c r="F314" s="488" t="s">
        <v>145</v>
      </c>
      <c r="G314" s="70">
        <v>6417</v>
      </c>
      <c r="H314" s="488" t="s">
        <v>358</v>
      </c>
      <c r="I314" s="498" t="s">
        <v>2316</v>
      </c>
      <c r="J314" s="496" t="s">
        <v>2170</v>
      </c>
    </row>
    <row r="315" spans="1:10" s="70" customFormat="1">
      <c r="A315" s="488" t="s">
        <v>144</v>
      </c>
      <c r="B315" s="70">
        <v>22000298</v>
      </c>
      <c r="C315" s="489">
        <v>44799</v>
      </c>
      <c r="D315" s="70">
        <v>135044</v>
      </c>
      <c r="E315" s="490">
        <v>44776</v>
      </c>
      <c r="F315" s="488" t="s">
        <v>145</v>
      </c>
      <c r="G315" s="70">
        <v>6417</v>
      </c>
      <c r="H315" s="488" t="s">
        <v>358</v>
      </c>
      <c r="I315" s="498" t="s">
        <v>2317</v>
      </c>
      <c r="J315" s="496" t="s">
        <v>2326</v>
      </c>
    </row>
    <row r="316" spans="1:10" s="70" customFormat="1">
      <c r="A316" s="488" t="s">
        <v>144</v>
      </c>
      <c r="B316" s="70">
        <v>22000301</v>
      </c>
      <c r="C316" s="489">
        <v>44355.49</v>
      </c>
      <c r="D316" s="70">
        <v>147253</v>
      </c>
      <c r="E316" s="490">
        <v>44777</v>
      </c>
      <c r="F316" s="488" t="s">
        <v>145</v>
      </c>
      <c r="G316" s="70">
        <v>6417</v>
      </c>
      <c r="H316" s="488" t="s">
        <v>355</v>
      </c>
      <c r="I316" s="498" t="s">
        <v>2317</v>
      </c>
      <c r="J316" s="496" t="s">
        <v>2171</v>
      </c>
    </row>
    <row r="317" spans="1:10" s="70" customFormat="1">
      <c r="A317" s="488" t="s">
        <v>144</v>
      </c>
      <c r="B317" s="70">
        <v>22000302</v>
      </c>
      <c r="C317" s="489">
        <v>40000</v>
      </c>
      <c r="D317" s="70">
        <v>135024</v>
      </c>
      <c r="E317" s="490">
        <v>44777</v>
      </c>
      <c r="F317" s="488" t="s">
        <v>145</v>
      </c>
      <c r="G317" s="70">
        <v>6417</v>
      </c>
      <c r="H317" s="488" t="s">
        <v>355</v>
      </c>
      <c r="I317" s="498" t="s">
        <v>2317</v>
      </c>
      <c r="J317" s="496" t="s">
        <v>2172</v>
      </c>
    </row>
    <row r="318" spans="1:10" s="70" customFormat="1">
      <c r="A318" s="488" t="s">
        <v>144</v>
      </c>
      <c r="B318" s="70">
        <v>22000300</v>
      </c>
      <c r="C318" s="489">
        <v>7286.68</v>
      </c>
      <c r="D318" s="70">
        <v>147253</v>
      </c>
      <c r="E318" s="490">
        <v>44777</v>
      </c>
      <c r="F318" s="488" t="s">
        <v>145</v>
      </c>
      <c r="G318" s="70">
        <v>6417</v>
      </c>
      <c r="H318" s="488" t="s">
        <v>358</v>
      </c>
      <c r="I318" s="498" t="s">
        <v>2317</v>
      </c>
      <c r="J318" s="496" t="s">
        <v>2173</v>
      </c>
    </row>
    <row r="319" spans="1:10" s="70" customFormat="1">
      <c r="A319" s="488" t="s">
        <v>144</v>
      </c>
      <c r="B319" s="70">
        <v>22000303</v>
      </c>
      <c r="C319" s="489">
        <v>80000</v>
      </c>
      <c r="D319" s="70">
        <v>135024</v>
      </c>
      <c r="E319" s="490">
        <v>44777</v>
      </c>
      <c r="F319" s="488" t="s">
        <v>145</v>
      </c>
      <c r="G319" s="70">
        <v>6417</v>
      </c>
      <c r="H319" s="488" t="s">
        <v>358</v>
      </c>
      <c r="I319" s="498" t="s">
        <v>2317</v>
      </c>
      <c r="J319" s="496" t="s">
        <v>2172</v>
      </c>
    </row>
    <row r="320" spans="1:10" s="70" customFormat="1">
      <c r="A320" s="488" t="s">
        <v>144</v>
      </c>
      <c r="B320" s="70">
        <v>22000304</v>
      </c>
      <c r="C320" s="489">
        <v>900</v>
      </c>
      <c r="D320" s="70">
        <v>1521479</v>
      </c>
      <c r="E320" s="490">
        <v>44778</v>
      </c>
      <c r="F320" s="488" t="s">
        <v>145</v>
      </c>
      <c r="G320" s="70">
        <v>6417</v>
      </c>
      <c r="H320" s="488" t="s">
        <v>419</v>
      </c>
      <c r="J320" s="496" t="s">
        <v>2174</v>
      </c>
    </row>
    <row r="321" spans="1:10" s="70" customFormat="1">
      <c r="A321" s="488" t="s">
        <v>144</v>
      </c>
      <c r="B321" s="70">
        <v>22000305</v>
      </c>
      <c r="C321" s="489">
        <v>900</v>
      </c>
      <c r="D321" s="70">
        <v>244458</v>
      </c>
      <c r="E321" s="490">
        <v>44778</v>
      </c>
      <c r="F321" s="488" t="s">
        <v>145</v>
      </c>
      <c r="G321" s="70">
        <v>6417</v>
      </c>
      <c r="H321" s="488" t="s">
        <v>419</v>
      </c>
      <c r="J321" s="496" t="s">
        <v>2175</v>
      </c>
    </row>
    <row r="322" spans="1:10" s="70" customFormat="1">
      <c r="A322" s="488" t="s">
        <v>144</v>
      </c>
      <c r="B322" s="70">
        <v>22000306</v>
      </c>
      <c r="C322" s="489">
        <v>900</v>
      </c>
      <c r="D322" s="70">
        <v>1521935</v>
      </c>
      <c r="E322" s="490">
        <v>44781</v>
      </c>
      <c r="F322" s="488" t="s">
        <v>145</v>
      </c>
      <c r="G322" s="70">
        <v>6417</v>
      </c>
      <c r="H322" s="488" t="s">
        <v>419</v>
      </c>
      <c r="J322" s="496" t="s">
        <v>2176</v>
      </c>
    </row>
    <row r="323" spans="1:10" s="70" customFormat="1">
      <c r="A323" s="488" t="s">
        <v>144</v>
      </c>
      <c r="B323" s="70">
        <v>22000307</v>
      </c>
      <c r="C323" s="489">
        <v>900</v>
      </c>
      <c r="D323" s="70">
        <v>1521985</v>
      </c>
      <c r="E323" s="490">
        <v>44781</v>
      </c>
      <c r="F323" s="488" t="s">
        <v>145</v>
      </c>
      <c r="G323" s="70">
        <v>6417</v>
      </c>
      <c r="H323" s="488" t="s">
        <v>419</v>
      </c>
      <c r="J323" s="496" t="s">
        <v>2177</v>
      </c>
    </row>
    <row r="324" spans="1:10" s="70" customFormat="1">
      <c r="A324" s="488" t="s">
        <v>144</v>
      </c>
      <c r="B324" s="70">
        <v>22000308</v>
      </c>
      <c r="C324" s="489">
        <v>900</v>
      </c>
      <c r="D324" s="70">
        <v>1425603</v>
      </c>
      <c r="E324" s="490">
        <v>44781</v>
      </c>
      <c r="F324" s="488" t="s">
        <v>145</v>
      </c>
      <c r="G324" s="70">
        <v>6417</v>
      </c>
      <c r="H324" s="488" t="s">
        <v>419</v>
      </c>
      <c r="J324" s="496" t="s">
        <v>2178</v>
      </c>
    </row>
    <row r="325" spans="1:10" s="70" customFormat="1">
      <c r="A325" s="488" t="s">
        <v>144</v>
      </c>
      <c r="B325" s="70">
        <v>22000309</v>
      </c>
      <c r="C325" s="489">
        <v>1800</v>
      </c>
      <c r="D325" s="70">
        <v>1425249</v>
      </c>
      <c r="E325" s="490">
        <v>44781</v>
      </c>
      <c r="F325" s="488" t="s">
        <v>145</v>
      </c>
      <c r="G325" s="70">
        <v>6417</v>
      </c>
      <c r="H325" s="488" t="s">
        <v>419</v>
      </c>
      <c r="J325" s="496" t="s">
        <v>2179</v>
      </c>
    </row>
    <row r="326" spans="1:10" s="70" customFormat="1">
      <c r="A326" s="488" t="s">
        <v>144</v>
      </c>
      <c r="B326" s="70">
        <v>22000310</v>
      </c>
      <c r="C326" s="489">
        <v>18900</v>
      </c>
      <c r="D326" s="70">
        <v>112709</v>
      </c>
      <c r="E326" s="490">
        <v>44781</v>
      </c>
      <c r="F326" s="488" t="s">
        <v>145</v>
      </c>
      <c r="G326" s="70">
        <v>6417</v>
      </c>
      <c r="H326" s="488" t="s">
        <v>419</v>
      </c>
      <c r="J326" s="496" t="s">
        <v>2180</v>
      </c>
    </row>
    <row r="327" spans="1:10" s="70" customFormat="1">
      <c r="A327" s="488" t="s">
        <v>144</v>
      </c>
      <c r="B327" s="70">
        <v>22000311</v>
      </c>
      <c r="C327" s="489">
        <v>4500</v>
      </c>
      <c r="D327" s="70">
        <v>1522053</v>
      </c>
      <c r="E327" s="490">
        <v>44781</v>
      </c>
      <c r="F327" s="488" t="s">
        <v>145</v>
      </c>
      <c r="G327" s="70">
        <v>6417</v>
      </c>
      <c r="H327" s="488" t="s">
        <v>419</v>
      </c>
      <c r="J327" s="496" t="s">
        <v>2181</v>
      </c>
    </row>
    <row r="328" spans="1:10" s="70" customFormat="1">
      <c r="A328" s="488" t="s">
        <v>144</v>
      </c>
      <c r="B328" s="70">
        <v>22000312</v>
      </c>
      <c r="C328" s="489">
        <v>900</v>
      </c>
      <c r="D328" s="70">
        <v>1436532</v>
      </c>
      <c r="E328" s="490">
        <v>44781</v>
      </c>
      <c r="F328" s="488" t="s">
        <v>145</v>
      </c>
      <c r="G328" s="70">
        <v>6417</v>
      </c>
      <c r="H328" s="488" t="s">
        <v>419</v>
      </c>
      <c r="J328" s="496" t="s">
        <v>2182</v>
      </c>
    </row>
    <row r="329" spans="1:10" s="70" customFormat="1">
      <c r="A329" s="488" t="s">
        <v>144</v>
      </c>
      <c r="B329" s="70">
        <v>22000313</v>
      </c>
      <c r="C329" s="489">
        <v>160099.64000000001</v>
      </c>
      <c r="D329" s="70">
        <v>659977</v>
      </c>
      <c r="E329" s="490">
        <v>44781</v>
      </c>
      <c r="F329" s="488" t="s">
        <v>145</v>
      </c>
      <c r="G329" s="70">
        <v>6417</v>
      </c>
      <c r="H329" s="488" t="s">
        <v>355</v>
      </c>
      <c r="I329" s="498" t="s">
        <v>2316</v>
      </c>
      <c r="J329" s="496" t="s">
        <v>2183</v>
      </c>
    </row>
    <row r="330" spans="1:10" s="70" customFormat="1">
      <c r="A330" s="488" t="s">
        <v>144</v>
      </c>
      <c r="B330" s="70">
        <v>22000315</v>
      </c>
      <c r="C330" s="489">
        <v>171204</v>
      </c>
      <c r="D330" s="70">
        <v>147088</v>
      </c>
      <c r="E330" s="490">
        <v>44781</v>
      </c>
      <c r="F330" s="488" t="s">
        <v>145</v>
      </c>
      <c r="G330" s="70">
        <v>6417</v>
      </c>
      <c r="H330" s="488" t="s">
        <v>355</v>
      </c>
      <c r="I330" s="498" t="s">
        <v>2318</v>
      </c>
      <c r="J330" s="496" t="s">
        <v>2184</v>
      </c>
    </row>
    <row r="331" spans="1:10" s="70" customFormat="1">
      <c r="A331" s="488" t="s">
        <v>144</v>
      </c>
      <c r="B331" s="70">
        <v>22000314</v>
      </c>
      <c r="C331" s="489">
        <v>39473.910000000003</v>
      </c>
      <c r="D331" s="70">
        <v>659977</v>
      </c>
      <c r="E331" s="490">
        <v>44781</v>
      </c>
      <c r="F331" s="488" t="s">
        <v>145</v>
      </c>
      <c r="G331" s="70">
        <v>6417</v>
      </c>
      <c r="H331" s="488" t="s">
        <v>358</v>
      </c>
      <c r="I331" s="498" t="s">
        <v>2316</v>
      </c>
      <c r="J331" s="496" t="s">
        <v>2325</v>
      </c>
    </row>
    <row r="332" spans="1:10" s="70" customFormat="1">
      <c r="A332" s="488" t="s">
        <v>144</v>
      </c>
      <c r="B332" s="70">
        <v>22000316</v>
      </c>
      <c r="C332" s="489">
        <v>28796</v>
      </c>
      <c r="D332" s="70">
        <v>147088</v>
      </c>
      <c r="E332" s="490">
        <v>44781</v>
      </c>
      <c r="F332" s="488" t="s">
        <v>145</v>
      </c>
      <c r="G332" s="70">
        <v>6417</v>
      </c>
      <c r="H332" s="488" t="s">
        <v>358</v>
      </c>
      <c r="I332" s="498" t="s">
        <v>2318</v>
      </c>
      <c r="J332" s="496" t="s">
        <v>2185</v>
      </c>
    </row>
    <row r="333" spans="1:10" s="70" customFormat="1">
      <c r="A333" s="488" t="s">
        <v>144</v>
      </c>
      <c r="B333" s="70">
        <v>22000317</v>
      </c>
      <c r="C333" s="489">
        <v>5845</v>
      </c>
      <c r="D333" s="70">
        <v>1522999</v>
      </c>
      <c r="E333" s="490">
        <v>44782</v>
      </c>
      <c r="F333" s="488" t="s">
        <v>145</v>
      </c>
      <c r="G333" s="70">
        <v>6417</v>
      </c>
      <c r="H333" s="488" t="s">
        <v>355</v>
      </c>
      <c r="I333" s="498" t="s">
        <v>2316</v>
      </c>
      <c r="J333" s="496" t="s">
        <v>2186</v>
      </c>
    </row>
    <row r="334" spans="1:10" s="70" customFormat="1">
      <c r="A334" s="488" t="s">
        <v>144</v>
      </c>
      <c r="B334" s="70">
        <v>22000319</v>
      </c>
      <c r="C334" s="489">
        <v>190523</v>
      </c>
      <c r="D334" s="70">
        <v>1435561</v>
      </c>
      <c r="E334" s="490">
        <v>44782</v>
      </c>
      <c r="F334" s="488" t="s">
        <v>145</v>
      </c>
      <c r="G334" s="70">
        <v>6417</v>
      </c>
      <c r="H334" s="488" t="s">
        <v>355</v>
      </c>
      <c r="I334" s="498" t="s">
        <v>2316</v>
      </c>
      <c r="J334" s="496" t="s">
        <v>2187</v>
      </c>
    </row>
    <row r="335" spans="1:10" s="70" customFormat="1">
      <c r="A335" s="488" t="s">
        <v>144</v>
      </c>
      <c r="B335" s="70">
        <v>22000321</v>
      </c>
      <c r="C335" s="489">
        <v>21473</v>
      </c>
      <c r="D335" s="70">
        <v>135412</v>
      </c>
      <c r="E335" s="490">
        <v>44782</v>
      </c>
      <c r="F335" s="488" t="s">
        <v>145</v>
      </c>
      <c r="G335" s="70">
        <v>6417</v>
      </c>
      <c r="H335" s="488" t="s">
        <v>355</v>
      </c>
      <c r="I335" s="498" t="s">
        <v>2317</v>
      </c>
      <c r="J335" s="496" t="s">
        <v>2188</v>
      </c>
    </row>
    <row r="336" spans="1:10" s="70" customFormat="1">
      <c r="A336" s="488" t="s">
        <v>144</v>
      </c>
      <c r="B336" s="70">
        <v>22000323</v>
      </c>
      <c r="C336" s="489">
        <v>4500</v>
      </c>
      <c r="D336" s="70">
        <v>125647</v>
      </c>
      <c r="E336" s="490">
        <v>44782</v>
      </c>
      <c r="F336" s="488" t="s">
        <v>145</v>
      </c>
      <c r="G336" s="70">
        <v>6417</v>
      </c>
      <c r="H336" s="488" t="s">
        <v>419</v>
      </c>
      <c r="J336" s="496" t="s">
        <v>2189</v>
      </c>
    </row>
    <row r="337" spans="1:10" s="70" customFormat="1">
      <c r="A337" s="488" t="s">
        <v>144</v>
      </c>
      <c r="B337" s="70">
        <v>22000325</v>
      </c>
      <c r="C337" s="489">
        <v>148215.64000000001</v>
      </c>
      <c r="D337" s="70">
        <v>161389</v>
      </c>
      <c r="E337" s="490">
        <v>44782</v>
      </c>
      <c r="F337" s="488" t="s">
        <v>145</v>
      </c>
      <c r="G337" s="70">
        <v>6417</v>
      </c>
      <c r="H337" s="488" t="s">
        <v>355</v>
      </c>
      <c r="I337" s="498" t="s">
        <v>2316</v>
      </c>
      <c r="J337" s="496" t="s">
        <v>2190</v>
      </c>
    </row>
    <row r="338" spans="1:10" s="70" customFormat="1">
      <c r="A338" s="488" t="s">
        <v>144</v>
      </c>
      <c r="B338" s="70">
        <v>22000326</v>
      </c>
      <c r="C338" s="489">
        <v>180000</v>
      </c>
      <c r="D338" s="70">
        <v>1450862</v>
      </c>
      <c r="E338" s="490">
        <v>44782</v>
      </c>
      <c r="F338" s="488" t="s">
        <v>145</v>
      </c>
      <c r="G338" s="70">
        <v>6417</v>
      </c>
      <c r="H338" s="488" t="s">
        <v>355</v>
      </c>
      <c r="I338" s="498" t="s">
        <v>2316</v>
      </c>
      <c r="J338" s="496" t="s">
        <v>2191</v>
      </c>
    </row>
    <row r="339" spans="1:10" s="70" customFormat="1">
      <c r="A339" s="488" t="s">
        <v>144</v>
      </c>
      <c r="B339" s="70">
        <v>22000328</v>
      </c>
      <c r="C339" s="489">
        <v>100000</v>
      </c>
      <c r="D339" s="70">
        <v>1398386</v>
      </c>
      <c r="E339" s="490">
        <v>44782</v>
      </c>
      <c r="F339" s="488" t="s">
        <v>145</v>
      </c>
      <c r="G339" s="70">
        <v>6417</v>
      </c>
      <c r="H339" s="488" t="s">
        <v>355</v>
      </c>
      <c r="I339" s="498" t="s">
        <v>2324</v>
      </c>
      <c r="J339" s="496" t="s">
        <v>2192</v>
      </c>
    </row>
    <row r="340" spans="1:10" s="70" customFormat="1">
      <c r="A340" s="488" t="s">
        <v>144</v>
      </c>
      <c r="B340" s="70">
        <v>22000329</v>
      </c>
      <c r="C340" s="489">
        <v>164965.1</v>
      </c>
      <c r="D340" s="70">
        <v>517675</v>
      </c>
      <c r="E340" s="490">
        <v>44782</v>
      </c>
      <c r="F340" s="488" t="s">
        <v>145</v>
      </c>
      <c r="G340" s="70">
        <v>6417</v>
      </c>
      <c r="H340" s="488" t="s">
        <v>355</v>
      </c>
      <c r="J340" s="496" t="s">
        <v>2193</v>
      </c>
    </row>
    <row r="341" spans="1:10" s="70" customFormat="1">
      <c r="A341" s="488" t="s">
        <v>144</v>
      </c>
      <c r="B341" s="70">
        <v>22000331</v>
      </c>
      <c r="C341" s="489">
        <v>59998.6</v>
      </c>
      <c r="D341" s="70">
        <v>1440692</v>
      </c>
      <c r="E341" s="490">
        <v>44782</v>
      </c>
      <c r="F341" s="488" t="s">
        <v>145</v>
      </c>
      <c r="G341" s="70">
        <v>6417</v>
      </c>
      <c r="H341" s="488" t="s">
        <v>355</v>
      </c>
      <c r="J341" s="496" t="s">
        <v>2194</v>
      </c>
    </row>
    <row r="342" spans="1:10" s="70" customFormat="1">
      <c r="A342" s="488" t="s">
        <v>144</v>
      </c>
      <c r="B342" s="70">
        <v>22000332</v>
      </c>
      <c r="C342" s="489">
        <v>78023.08</v>
      </c>
      <c r="D342" s="70">
        <v>134955</v>
      </c>
      <c r="E342" s="490">
        <v>44782</v>
      </c>
      <c r="F342" s="488" t="s">
        <v>145</v>
      </c>
      <c r="G342" s="70">
        <v>6417</v>
      </c>
      <c r="H342" s="488" t="s">
        <v>355</v>
      </c>
      <c r="J342" s="496" t="s">
        <v>2195</v>
      </c>
    </row>
    <row r="343" spans="1:10" s="70" customFormat="1">
      <c r="A343" s="488" t="s">
        <v>144</v>
      </c>
      <c r="B343" s="70">
        <v>22000333</v>
      </c>
      <c r="C343" s="489">
        <v>173468.18</v>
      </c>
      <c r="D343" s="70">
        <v>135332</v>
      </c>
      <c r="E343" s="490">
        <v>44782</v>
      </c>
      <c r="F343" s="488" t="s">
        <v>145</v>
      </c>
      <c r="G343" s="70">
        <v>6417</v>
      </c>
      <c r="H343" s="488" t="s">
        <v>355</v>
      </c>
      <c r="J343" s="496" t="s">
        <v>2196</v>
      </c>
    </row>
    <row r="344" spans="1:10" s="70" customFormat="1">
      <c r="A344" s="488" t="s">
        <v>144</v>
      </c>
      <c r="B344" s="70">
        <v>22000335</v>
      </c>
      <c r="C344" s="489">
        <v>57088.56</v>
      </c>
      <c r="D344" s="70">
        <v>1449863</v>
      </c>
      <c r="E344" s="490">
        <v>44782</v>
      </c>
      <c r="F344" s="488" t="s">
        <v>145</v>
      </c>
      <c r="G344" s="70">
        <v>6417</v>
      </c>
      <c r="H344" s="488" t="s">
        <v>355</v>
      </c>
      <c r="J344" s="496" t="s">
        <v>2197</v>
      </c>
    </row>
    <row r="345" spans="1:10" s="70" customFormat="1">
      <c r="A345" s="488" t="s">
        <v>144</v>
      </c>
      <c r="B345" s="70">
        <v>22000337</v>
      </c>
      <c r="C345" s="489">
        <v>107851.35</v>
      </c>
      <c r="D345" s="70">
        <v>134980</v>
      </c>
      <c r="E345" s="490">
        <v>44782</v>
      </c>
      <c r="F345" s="488" t="s">
        <v>145</v>
      </c>
      <c r="G345" s="70">
        <v>6417</v>
      </c>
      <c r="H345" s="488" t="s">
        <v>355</v>
      </c>
      <c r="J345" s="496" t="s">
        <v>2198</v>
      </c>
    </row>
    <row r="346" spans="1:10" s="70" customFormat="1">
      <c r="A346" s="488" t="s">
        <v>144</v>
      </c>
      <c r="B346" s="70">
        <v>22000339</v>
      </c>
      <c r="C346" s="489">
        <v>199867</v>
      </c>
      <c r="D346" s="70">
        <v>1444406</v>
      </c>
      <c r="E346" s="490">
        <v>44782</v>
      </c>
      <c r="F346" s="488" t="s">
        <v>145</v>
      </c>
      <c r="G346" s="70">
        <v>6417</v>
      </c>
      <c r="H346" s="488" t="s">
        <v>355</v>
      </c>
      <c r="J346" s="496" t="s">
        <v>2199</v>
      </c>
    </row>
    <row r="347" spans="1:10" s="70" customFormat="1">
      <c r="A347" s="488" t="s">
        <v>144</v>
      </c>
      <c r="B347" s="70">
        <v>22000341</v>
      </c>
      <c r="C347" s="489">
        <v>150089.16</v>
      </c>
      <c r="D347" s="70">
        <v>1399391</v>
      </c>
      <c r="E347" s="490">
        <v>44782</v>
      </c>
      <c r="F347" s="488" t="s">
        <v>145</v>
      </c>
      <c r="G347" s="70">
        <v>6417</v>
      </c>
      <c r="H347" s="488" t="s">
        <v>355</v>
      </c>
      <c r="J347" s="496" t="s">
        <v>2200</v>
      </c>
    </row>
    <row r="348" spans="1:10" s="70" customFormat="1">
      <c r="A348" s="488" t="s">
        <v>144</v>
      </c>
      <c r="B348" s="70">
        <v>22000343</v>
      </c>
      <c r="C348" s="489">
        <v>900</v>
      </c>
      <c r="D348" s="70">
        <v>1524345</v>
      </c>
      <c r="E348" s="490">
        <v>44782</v>
      </c>
      <c r="F348" s="488" t="s">
        <v>145</v>
      </c>
      <c r="G348" s="70">
        <v>6417</v>
      </c>
      <c r="H348" s="488" t="s">
        <v>419</v>
      </c>
      <c r="J348" s="496" t="s">
        <v>2201</v>
      </c>
    </row>
    <row r="349" spans="1:10" s="70" customFormat="1">
      <c r="A349" s="488" t="s">
        <v>144</v>
      </c>
      <c r="B349" s="70">
        <v>22000344</v>
      </c>
      <c r="C349" s="489">
        <v>1800</v>
      </c>
      <c r="D349" s="70">
        <v>1524367</v>
      </c>
      <c r="E349" s="490">
        <v>44782</v>
      </c>
      <c r="F349" s="488" t="s">
        <v>145</v>
      </c>
      <c r="G349" s="70">
        <v>6417</v>
      </c>
      <c r="H349" s="488" t="s">
        <v>419</v>
      </c>
      <c r="J349" s="496" t="s">
        <v>2202</v>
      </c>
    </row>
    <row r="350" spans="1:10" s="70" customFormat="1">
      <c r="A350" s="488" t="s">
        <v>144</v>
      </c>
      <c r="B350" s="70">
        <v>22000345</v>
      </c>
      <c r="C350" s="489">
        <v>198239.65</v>
      </c>
      <c r="D350" s="70">
        <v>136251</v>
      </c>
      <c r="E350" s="490">
        <v>44782</v>
      </c>
      <c r="F350" s="488" t="s">
        <v>145</v>
      </c>
      <c r="G350" s="70">
        <v>6417</v>
      </c>
      <c r="H350" s="488" t="s">
        <v>355</v>
      </c>
      <c r="J350" s="496" t="s">
        <v>2203</v>
      </c>
    </row>
    <row r="351" spans="1:10" s="70" customFormat="1">
      <c r="A351" s="488" t="s">
        <v>144</v>
      </c>
      <c r="B351" s="70">
        <v>22000346</v>
      </c>
      <c r="C351" s="489">
        <v>1800</v>
      </c>
      <c r="D351" s="70">
        <v>1516154</v>
      </c>
      <c r="E351" s="490">
        <v>44782</v>
      </c>
      <c r="F351" s="488" t="s">
        <v>145</v>
      </c>
      <c r="G351" s="70">
        <v>6417</v>
      </c>
      <c r="H351" s="488" t="s">
        <v>419</v>
      </c>
      <c r="J351" s="496" t="s">
        <v>2204</v>
      </c>
    </row>
    <row r="352" spans="1:10" s="70" customFormat="1">
      <c r="A352" s="488" t="s">
        <v>144</v>
      </c>
      <c r="B352" s="70">
        <v>22000347</v>
      </c>
      <c r="C352" s="489">
        <v>107394.8</v>
      </c>
      <c r="D352" s="70">
        <v>161389</v>
      </c>
      <c r="E352" s="490">
        <v>44782</v>
      </c>
      <c r="F352" s="488" t="s">
        <v>145</v>
      </c>
      <c r="G352" s="70">
        <v>6417</v>
      </c>
      <c r="H352" s="488" t="s">
        <v>355</v>
      </c>
      <c r="J352" s="496" t="s">
        <v>2205</v>
      </c>
    </row>
    <row r="353" spans="1:10" s="70" customFormat="1">
      <c r="A353" s="488" t="s">
        <v>144</v>
      </c>
      <c r="B353" s="70">
        <v>22000349</v>
      </c>
      <c r="C353" s="489">
        <v>1800</v>
      </c>
      <c r="D353" s="70">
        <v>1524323</v>
      </c>
      <c r="E353" s="490">
        <v>44782</v>
      </c>
      <c r="F353" s="488" t="s">
        <v>145</v>
      </c>
      <c r="G353" s="70">
        <v>6417</v>
      </c>
      <c r="H353" s="488" t="s">
        <v>419</v>
      </c>
      <c r="J353" s="496" t="s">
        <v>2206</v>
      </c>
    </row>
    <row r="354" spans="1:10" s="70" customFormat="1">
      <c r="A354" s="488" t="s">
        <v>144</v>
      </c>
      <c r="B354" s="70">
        <v>22000318</v>
      </c>
      <c r="C354" s="489">
        <v>181861.5</v>
      </c>
      <c r="D354" s="70">
        <v>1522999</v>
      </c>
      <c r="E354" s="490">
        <v>44782</v>
      </c>
      <c r="F354" s="488" t="s">
        <v>145</v>
      </c>
      <c r="G354" s="70">
        <v>6417</v>
      </c>
      <c r="H354" s="488" t="s">
        <v>358</v>
      </c>
      <c r="J354" s="496" t="s">
        <v>2207</v>
      </c>
    </row>
    <row r="355" spans="1:10" s="70" customFormat="1">
      <c r="A355" s="488" t="s">
        <v>144</v>
      </c>
      <c r="B355" s="70">
        <v>22000320</v>
      </c>
      <c r="C355" s="489">
        <v>4477</v>
      </c>
      <c r="D355" s="70">
        <v>1435561</v>
      </c>
      <c r="E355" s="490">
        <v>44782</v>
      </c>
      <c r="F355" s="488" t="s">
        <v>145</v>
      </c>
      <c r="G355" s="70">
        <v>6417</v>
      </c>
      <c r="H355" s="488" t="s">
        <v>358</v>
      </c>
      <c r="J355" s="496" t="s">
        <v>2208</v>
      </c>
    </row>
    <row r="356" spans="1:10" s="70" customFormat="1">
      <c r="A356" s="488" t="s">
        <v>144</v>
      </c>
      <c r="B356" s="70">
        <v>22000322</v>
      </c>
      <c r="C356" s="489">
        <v>38527</v>
      </c>
      <c r="D356" s="70">
        <v>135412</v>
      </c>
      <c r="E356" s="490">
        <v>44782</v>
      </c>
      <c r="F356" s="488" t="s">
        <v>145</v>
      </c>
      <c r="G356" s="70">
        <v>6417</v>
      </c>
      <c r="H356" s="488" t="s">
        <v>358</v>
      </c>
      <c r="J356" s="496" t="s">
        <v>2209</v>
      </c>
    </row>
    <row r="357" spans="1:10" s="70" customFormat="1">
      <c r="A357" s="488" t="s">
        <v>144</v>
      </c>
      <c r="B357" s="70">
        <v>22000324</v>
      </c>
      <c r="C357" s="489">
        <v>60000</v>
      </c>
      <c r="D357" s="70">
        <v>139068</v>
      </c>
      <c r="E357" s="490">
        <v>44782</v>
      </c>
      <c r="F357" s="488" t="s">
        <v>145</v>
      </c>
      <c r="G357" s="70">
        <v>6417</v>
      </c>
      <c r="H357" s="488" t="s">
        <v>358</v>
      </c>
      <c r="J357" s="496" t="s">
        <v>2210</v>
      </c>
    </row>
    <row r="358" spans="1:10" s="70" customFormat="1">
      <c r="A358" s="488" t="s">
        <v>144</v>
      </c>
      <c r="B358" s="70">
        <v>22000327</v>
      </c>
      <c r="C358" s="489">
        <v>20000</v>
      </c>
      <c r="D358" s="70">
        <v>1450862</v>
      </c>
      <c r="E358" s="490">
        <v>44782</v>
      </c>
      <c r="F358" s="488" t="s">
        <v>145</v>
      </c>
      <c r="G358" s="70">
        <v>6417</v>
      </c>
      <c r="H358" s="488" t="s">
        <v>358</v>
      </c>
      <c r="J358" s="496" t="s">
        <v>2211</v>
      </c>
    </row>
    <row r="359" spans="1:10" s="70" customFormat="1">
      <c r="A359" s="488" t="s">
        <v>144</v>
      </c>
      <c r="B359" s="70">
        <v>22000330</v>
      </c>
      <c r="C359" s="489">
        <v>31191</v>
      </c>
      <c r="D359" s="70">
        <v>517675</v>
      </c>
      <c r="E359" s="490">
        <v>44782</v>
      </c>
      <c r="F359" s="488" t="s">
        <v>145</v>
      </c>
      <c r="G359" s="70">
        <v>6417</v>
      </c>
      <c r="H359" s="488" t="s">
        <v>358</v>
      </c>
      <c r="J359" s="496" t="s">
        <v>2212</v>
      </c>
    </row>
    <row r="360" spans="1:10" s="70" customFormat="1">
      <c r="A360" s="488" t="s">
        <v>144</v>
      </c>
      <c r="B360" s="70">
        <v>22000334</v>
      </c>
      <c r="C360" s="489">
        <v>26531.82</v>
      </c>
      <c r="D360" s="70">
        <v>135332</v>
      </c>
      <c r="E360" s="490">
        <v>44782</v>
      </c>
      <c r="F360" s="488" t="s">
        <v>145</v>
      </c>
      <c r="G360" s="70">
        <v>6417</v>
      </c>
      <c r="H360" s="488" t="s">
        <v>358</v>
      </c>
      <c r="J360" s="496" t="s">
        <v>2213</v>
      </c>
    </row>
    <row r="361" spans="1:10" s="70" customFormat="1">
      <c r="A361" s="488" t="s">
        <v>144</v>
      </c>
      <c r="B361" s="70">
        <v>22000336</v>
      </c>
      <c r="C361" s="489">
        <v>142691.14000000001</v>
      </c>
      <c r="D361" s="70">
        <v>1449863</v>
      </c>
      <c r="E361" s="490">
        <v>44782</v>
      </c>
      <c r="F361" s="488" t="s">
        <v>145</v>
      </c>
      <c r="G361" s="70">
        <v>6417</v>
      </c>
      <c r="H361" s="488" t="s">
        <v>358</v>
      </c>
      <c r="J361" s="496" t="s">
        <v>2214</v>
      </c>
    </row>
    <row r="362" spans="1:10" s="70" customFormat="1">
      <c r="A362" s="488" t="s">
        <v>144</v>
      </c>
      <c r="B362" s="70">
        <v>22000338</v>
      </c>
      <c r="C362" s="489">
        <v>72116.800000000003</v>
      </c>
      <c r="D362" s="70">
        <v>134980</v>
      </c>
      <c r="E362" s="490">
        <v>44782</v>
      </c>
      <c r="F362" s="488" t="s">
        <v>145</v>
      </c>
      <c r="G362" s="70">
        <v>6417</v>
      </c>
      <c r="H362" s="488" t="s">
        <v>358</v>
      </c>
      <c r="J362" s="496" t="s">
        <v>2215</v>
      </c>
    </row>
    <row r="363" spans="1:10" s="70" customFormat="1">
      <c r="A363" s="488" t="s">
        <v>144</v>
      </c>
      <c r="B363" s="70">
        <v>22000342</v>
      </c>
      <c r="C363" s="489">
        <v>43879.76</v>
      </c>
      <c r="D363" s="70">
        <v>1399391</v>
      </c>
      <c r="E363" s="490">
        <v>44782</v>
      </c>
      <c r="F363" s="488" t="s">
        <v>145</v>
      </c>
      <c r="G363" s="70">
        <v>6417</v>
      </c>
      <c r="H363" s="488" t="s">
        <v>358</v>
      </c>
      <c r="J363" s="496" t="s">
        <v>2216</v>
      </c>
    </row>
    <row r="364" spans="1:10" s="70" customFormat="1">
      <c r="A364" s="488" t="s">
        <v>144</v>
      </c>
      <c r="B364" s="70">
        <v>22000348</v>
      </c>
      <c r="C364" s="489">
        <v>53420</v>
      </c>
      <c r="D364" s="70">
        <v>161389</v>
      </c>
      <c r="E364" s="490">
        <v>44782</v>
      </c>
      <c r="F364" s="488" t="s">
        <v>145</v>
      </c>
      <c r="G364" s="70">
        <v>6417</v>
      </c>
      <c r="H364" s="488" t="s">
        <v>358</v>
      </c>
      <c r="J364" s="496" t="s">
        <v>2217</v>
      </c>
    </row>
    <row r="365" spans="1:10" s="70" customFormat="1">
      <c r="A365" s="488" t="s">
        <v>144</v>
      </c>
      <c r="B365" s="70">
        <v>22000350</v>
      </c>
      <c r="C365" s="489">
        <v>900</v>
      </c>
      <c r="D365" s="70">
        <v>1524505</v>
      </c>
      <c r="E365" s="490">
        <v>44783</v>
      </c>
      <c r="F365" s="488" t="s">
        <v>145</v>
      </c>
      <c r="G365" s="70">
        <v>6417</v>
      </c>
      <c r="H365" s="488" t="s">
        <v>419</v>
      </c>
      <c r="J365" s="496" t="s">
        <v>2218</v>
      </c>
    </row>
    <row r="366" spans="1:10" s="70" customFormat="1">
      <c r="A366" s="488" t="s">
        <v>144</v>
      </c>
      <c r="B366" s="70">
        <v>22000351</v>
      </c>
      <c r="C366" s="489">
        <v>199753.33</v>
      </c>
      <c r="D366" s="70">
        <v>321345</v>
      </c>
      <c r="E366" s="490">
        <v>44783</v>
      </c>
      <c r="F366" s="488" t="s">
        <v>145</v>
      </c>
      <c r="G366" s="70">
        <v>6417</v>
      </c>
      <c r="H366" s="488" t="s">
        <v>355</v>
      </c>
      <c r="J366" s="496" t="s">
        <v>2219</v>
      </c>
    </row>
    <row r="367" spans="1:10" s="70" customFormat="1">
      <c r="A367" s="488" t="s">
        <v>144</v>
      </c>
      <c r="B367" s="70">
        <v>22000352</v>
      </c>
      <c r="C367" s="489">
        <v>1800</v>
      </c>
      <c r="D367" s="70">
        <v>1524528</v>
      </c>
      <c r="E367" s="490">
        <v>44783</v>
      </c>
      <c r="F367" s="488" t="s">
        <v>145</v>
      </c>
      <c r="G367" s="70">
        <v>6417</v>
      </c>
      <c r="H367" s="488" t="s">
        <v>419</v>
      </c>
      <c r="J367" s="496" t="s">
        <v>2220</v>
      </c>
    </row>
    <row r="368" spans="1:10" s="70" customFormat="1">
      <c r="A368" s="488" t="s">
        <v>144</v>
      </c>
      <c r="B368" s="70">
        <v>22000353</v>
      </c>
      <c r="C368" s="489">
        <v>33000</v>
      </c>
      <c r="D368" s="70">
        <v>1524528</v>
      </c>
      <c r="E368" s="490">
        <v>44783</v>
      </c>
      <c r="F368" s="488" t="s">
        <v>145</v>
      </c>
      <c r="G368" s="70">
        <v>6417</v>
      </c>
      <c r="H368" s="488" t="s">
        <v>419</v>
      </c>
      <c r="J368" s="496" t="s">
        <v>2221</v>
      </c>
    </row>
    <row r="369" spans="1:10" s="70" customFormat="1">
      <c r="A369" s="488" t="s">
        <v>144</v>
      </c>
      <c r="B369" s="70">
        <v>22000354</v>
      </c>
      <c r="C369" s="489">
        <v>900</v>
      </c>
      <c r="D369" s="70">
        <v>1524634</v>
      </c>
      <c r="E369" s="490">
        <v>44783</v>
      </c>
      <c r="F369" s="488" t="s">
        <v>145</v>
      </c>
      <c r="G369" s="70">
        <v>6417</v>
      </c>
      <c r="H369" s="488" t="s">
        <v>419</v>
      </c>
      <c r="J369" s="496" t="s">
        <v>2222</v>
      </c>
    </row>
    <row r="370" spans="1:10" s="70" customFormat="1">
      <c r="A370" s="488" t="s">
        <v>144</v>
      </c>
      <c r="B370" s="70">
        <v>22000355</v>
      </c>
      <c r="C370" s="489">
        <v>184643.95</v>
      </c>
      <c r="D370" s="70">
        <v>135261</v>
      </c>
      <c r="E370" s="490">
        <v>44783</v>
      </c>
      <c r="F370" s="488" t="s">
        <v>145</v>
      </c>
      <c r="G370" s="70">
        <v>6417</v>
      </c>
      <c r="H370" s="488" t="s">
        <v>355</v>
      </c>
      <c r="J370" s="496" t="s">
        <v>2223</v>
      </c>
    </row>
    <row r="371" spans="1:10" s="70" customFormat="1">
      <c r="A371" s="488" t="s">
        <v>144</v>
      </c>
      <c r="B371" s="70">
        <v>22000357</v>
      </c>
      <c r="C371" s="489">
        <v>900</v>
      </c>
      <c r="D371" s="70">
        <v>1524685</v>
      </c>
      <c r="E371" s="490">
        <v>44783</v>
      </c>
      <c r="F371" s="488" t="s">
        <v>145</v>
      </c>
      <c r="G371" s="70">
        <v>6417</v>
      </c>
      <c r="H371" s="488" t="s">
        <v>419</v>
      </c>
      <c r="J371" s="496" t="s">
        <v>2224</v>
      </c>
    </row>
    <row r="372" spans="1:10" s="70" customFormat="1">
      <c r="A372" s="488" t="s">
        <v>144</v>
      </c>
      <c r="B372" s="70">
        <v>22000358</v>
      </c>
      <c r="C372" s="489">
        <v>900</v>
      </c>
      <c r="D372" s="70">
        <v>1525058</v>
      </c>
      <c r="E372" s="490">
        <v>44783</v>
      </c>
      <c r="F372" s="488" t="s">
        <v>145</v>
      </c>
      <c r="G372" s="70">
        <v>6417</v>
      </c>
      <c r="H372" s="488" t="s">
        <v>419</v>
      </c>
      <c r="J372" s="496" t="s">
        <v>2225</v>
      </c>
    </row>
    <row r="373" spans="1:10" s="70" customFormat="1">
      <c r="A373" s="488" t="s">
        <v>144</v>
      </c>
      <c r="B373" s="70">
        <v>22000359</v>
      </c>
      <c r="C373" s="489">
        <v>149792.6</v>
      </c>
      <c r="D373" s="70">
        <v>1411087</v>
      </c>
      <c r="E373" s="490">
        <v>44783</v>
      </c>
      <c r="F373" s="488" t="s">
        <v>145</v>
      </c>
      <c r="G373" s="70">
        <v>6417</v>
      </c>
      <c r="H373" s="488" t="s">
        <v>355</v>
      </c>
      <c r="J373" s="496" t="s">
        <v>2226</v>
      </c>
    </row>
    <row r="374" spans="1:10" s="70" customFormat="1">
      <c r="A374" s="488" t="s">
        <v>144</v>
      </c>
      <c r="B374" s="70">
        <v>22000360</v>
      </c>
      <c r="C374" s="489">
        <v>200000</v>
      </c>
      <c r="D374" s="70">
        <v>1516776</v>
      </c>
      <c r="E374" s="490">
        <v>44783</v>
      </c>
      <c r="F374" s="488" t="s">
        <v>145</v>
      </c>
      <c r="G374" s="70">
        <v>6417</v>
      </c>
      <c r="H374" s="488" t="s">
        <v>355</v>
      </c>
      <c r="J374" s="496" t="s">
        <v>2227</v>
      </c>
    </row>
    <row r="375" spans="1:10" s="70" customFormat="1">
      <c r="A375" s="488" t="s">
        <v>144</v>
      </c>
      <c r="B375" s="70">
        <v>22000356</v>
      </c>
      <c r="C375" s="489">
        <v>15356.05</v>
      </c>
      <c r="D375" s="70">
        <v>135261</v>
      </c>
      <c r="E375" s="490">
        <v>44783</v>
      </c>
      <c r="F375" s="488" t="s">
        <v>145</v>
      </c>
      <c r="G375" s="70">
        <v>6417</v>
      </c>
      <c r="H375" s="488" t="s">
        <v>358</v>
      </c>
      <c r="J375" s="496" t="s">
        <v>2228</v>
      </c>
    </row>
    <row r="376" spans="1:10" s="70" customFormat="1">
      <c r="A376" s="488" t="s">
        <v>144</v>
      </c>
      <c r="B376" s="70">
        <v>22000361</v>
      </c>
      <c r="C376" s="489">
        <v>183555</v>
      </c>
      <c r="D376" s="70">
        <v>282524</v>
      </c>
      <c r="E376" s="490">
        <v>44784</v>
      </c>
      <c r="F376" s="488" t="s">
        <v>145</v>
      </c>
      <c r="G376" s="70">
        <v>6417</v>
      </c>
      <c r="H376" s="488" t="s">
        <v>355</v>
      </c>
      <c r="J376" s="496" t="s">
        <v>2229</v>
      </c>
    </row>
    <row r="377" spans="1:10" s="70" customFormat="1">
      <c r="A377" s="488" t="s">
        <v>144</v>
      </c>
      <c r="B377" s="70">
        <v>22000363</v>
      </c>
      <c r="C377" s="489">
        <v>197400</v>
      </c>
      <c r="D377" s="70">
        <v>1461151</v>
      </c>
      <c r="E377" s="490">
        <v>44784</v>
      </c>
      <c r="F377" s="488" t="s">
        <v>145</v>
      </c>
      <c r="G377" s="70">
        <v>6417</v>
      </c>
      <c r="H377" s="488" t="s">
        <v>355</v>
      </c>
      <c r="J377" s="496" t="s">
        <v>2230</v>
      </c>
    </row>
    <row r="378" spans="1:10" s="70" customFormat="1">
      <c r="A378" s="488" t="s">
        <v>144</v>
      </c>
      <c r="B378" s="70">
        <v>22000362</v>
      </c>
      <c r="C378" s="489">
        <v>4798</v>
      </c>
      <c r="D378" s="70">
        <v>282524</v>
      </c>
      <c r="E378" s="490">
        <v>44784</v>
      </c>
      <c r="F378" s="488" t="s">
        <v>145</v>
      </c>
      <c r="G378" s="70">
        <v>6417</v>
      </c>
      <c r="H378" s="488" t="s">
        <v>358</v>
      </c>
      <c r="J378" s="496" t="s">
        <v>2231</v>
      </c>
    </row>
    <row r="379" spans="1:10" s="70" customFormat="1">
      <c r="A379" s="488" t="s">
        <v>144</v>
      </c>
      <c r="B379" s="70">
        <v>22000364</v>
      </c>
      <c r="C379" s="489">
        <v>1000</v>
      </c>
      <c r="D379" s="70">
        <v>1461151</v>
      </c>
      <c r="E379" s="490">
        <v>44784</v>
      </c>
      <c r="F379" s="488" t="s">
        <v>145</v>
      </c>
      <c r="G379" s="70">
        <v>6417</v>
      </c>
      <c r="H379" s="488" t="s">
        <v>358</v>
      </c>
      <c r="J379" s="496" t="s">
        <v>2232</v>
      </c>
    </row>
    <row r="380" spans="1:10" s="70" customFormat="1">
      <c r="A380" s="488" t="s">
        <v>144</v>
      </c>
      <c r="B380" s="70">
        <v>22000365</v>
      </c>
      <c r="C380" s="489">
        <v>900</v>
      </c>
      <c r="D380" s="70">
        <v>1526985</v>
      </c>
      <c r="E380" s="490">
        <v>44785</v>
      </c>
      <c r="F380" s="488" t="s">
        <v>145</v>
      </c>
      <c r="G380" s="70">
        <v>6417</v>
      </c>
      <c r="H380" s="488" t="s">
        <v>419</v>
      </c>
      <c r="J380" s="496" t="s">
        <v>2233</v>
      </c>
    </row>
    <row r="381" spans="1:10" s="70" customFormat="1">
      <c r="A381" s="488" t="s">
        <v>144</v>
      </c>
      <c r="B381" s="70">
        <v>22000366</v>
      </c>
      <c r="C381" s="489">
        <v>900</v>
      </c>
      <c r="D381" s="70">
        <v>119725</v>
      </c>
      <c r="E381" s="490">
        <v>44785</v>
      </c>
      <c r="F381" s="488" t="s">
        <v>145</v>
      </c>
      <c r="G381" s="70">
        <v>6417</v>
      </c>
      <c r="H381" s="488" t="s">
        <v>419</v>
      </c>
      <c r="J381" s="496" t="s">
        <v>2234</v>
      </c>
    </row>
    <row r="382" spans="1:10" s="70" customFormat="1">
      <c r="A382" s="488" t="s">
        <v>144</v>
      </c>
      <c r="B382" s="70">
        <v>22000367</v>
      </c>
      <c r="C382" s="489">
        <v>1800</v>
      </c>
      <c r="D382" s="70">
        <v>1527210</v>
      </c>
      <c r="E382" s="490">
        <v>44785</v>
      </c>
      <c r="F382" s="488" t="s">
        <v>145</v>
      </c>
      <c r="G382" s="70">
        <v>6417</v>
      </c>
      <c r="H382" s="488" t="s">
        <v>419</v>
      </c>
      <c r="J382" s="496" t="s">
        <v>2235</v>
      </c>
    </row>
    <row r="383" spans="1:10" s="70" customFormat="1">
      <c r="A383" s="488" t="s">
        <v>144</v>
      </c>
      <c r="B383" s="70">
        <v>22000368</v>
      </c>
      <c r="C383" s="489">
        <v>900</v>
      </c>
      <c r="D383" s="70">
        <v>1527390</v>
      </c>
      <c r="E383" s="490">
        <v>44785</v>
      </c>
      <c r="F383" s="488" t="s">
        <v>145</v>
      </c>
      <c r="G383" s="70">
        <v>6417</v>
      </c>
      <c r="H383" s="488" t="s">
        <v>419</v>
      </c>
      <c r="J383" s="496" t="s">
        <v>2236</v>
      </c>
    </row>
    <row r="384" spans="1:10" s="70" customFormat="1">
      <c r="A384" s="488" t="s">
        <v>144</v>
      </c>
      <c r="B384" s="70">
        <v>22000369</v>
      </c>
      <c r="C384" s="489">
        <v>3600</v>
      </c>
      <c r="D384" s="70">
        <v>1527390</v>
      </c>
      <c r="E384" s="490">
        <v>44785</v>
      </c>
      <c r="F384" s="488" t="s">
        <v>145</v>
      </c>
      <c r="G384" s="70">
        <v>6417</v>
      </c>
      <c r="H384" s="488" t="s">
        <v>419</v>
      </c>
      <c r="J384" s="496" t="s">
        <v>2237</v>
      </c>
    </row>
    <row r="385" spans="1:10" s="70" customFormat="1">
      <c r="A385" s="488" t="s">
        <v>144</v>
      </c>
      <c r="B385" s="70">
        <v>22000370</v>
      </c>
      <c r="C385" s="489">
        <v>7200</v>
      </c>
      <c r="D385" s="70">
        <v>112710</v>
      </c>
      <c r="E385" s="490">
        <v>44785</v>
      </c>
      <c r="F385" s="488" t="s">
        <v>145</v>
      </c>
      <c r="G385" s="70">
        <v>6417</v>
      </c>
      <c r="H385" s="488" t="s">
        <v>419</v>
      </c>
      <c r="J385" s="496" t="s">
        <v>2238</v>
      </c>
    </row>
    <row r="386" spans="1:10" s="70" customFormat="1">
      <c r="A386" s="488" t="s">
        <v>144</v>
      </c>
      <c r="B386" s="70">
        <v>22000371</v>
      </c>
      <c r="C386" s="489">
        <v>900</v>
      </c>
      <c r="D386" s="70">
        <v>1433645</v>
      </c>
      <c r="E386" s="490">
        <v>44785</v>
      </c>
      <c r="F386" s="488" t="s">
        <v>145</v>
      </c>
      <c r="G386" s="70">
        <v>6417</v>
      </c>
      <c r="H386" s="488" t="s">
        <v>419</v>
      </c>
      <c r="J386" s="496" t="s">
        <v>2239</v>
      </c>
    </row>
    <row r="387" spans="1:10" s="70" customFormat="1">
      <c r="A387" s="488" t="s">
        <v>144</v>
      </c>
      <c r="B387" s="70">
        <v>22000372</v>
      </c>
      <c r="C387" s="489">
        <v>12600</v>
      </c>
      <c r="D387" s="70">
        <v>1527553</v>
      </c>
      <c r="E387" s="490">
        <v>44785</v>
      </c>
      <c r="F387" s="488" t="s">
        <v>145</v>
      </c>
      <c r="G387" s="70">
        <v>6417</v>
      </c>
      <c r="H387" s="488" t="s">
        <v>419</v>
      </c>
      <c r="J387" s="496" t="s">
        <v>2240</v>
      </c>
    </row>
    <row r="388" spans="1:10" s="70" customFormat="1">
      <c r="A388" s="488" t="s">
        <v>144</v>
      </c>
      <c r="B388" s="70">
        <v>22000373</v>
      </c>
      <c r="C388" s="489">
        <v>900</v>
      </c>
      <c r="D388" s="70">
        <v>1426005</v>
      </c>
      <c r="E388" s="490">
        <v>44785</v>
      </c>
      <c r="F388" s="488" t="s">
        <v>145</v>
      </c>
      <c r="G388" s="70">
        <v>6417</v>
      </c>
      <c r="H388" s="488" t="s">
        <v>419</v>
      </c>
      <c r="J388" s="496" t="s">
        <v>2241</v>
      </c>
    </row>
    <row r="389" spans="1:10" s="70" customFormat="1">
      <c r="A389" s="488" t="s">
        <v>144</v>
      </c>
      <c r="B389" s="70">
        <v>22000374</v>
      </c>
      <c r="C389" s="489">
        <v>4500</v>
      </c>
      <c r="D389" s="70">
        <v>1415800</v>
      </c>
      <c r="E389" s="490">
        <v>44785</v>
      </c>
      <c r="F389" s="488" t="s">
        <v>145</v>
      </c>
      <c r="G389" s="70">
        <v>6417</v>
      </c>
      <c r="H389" s="488" t="s">
        <v>419</v>
      </c>
      <c r="J389" s="496" t="s">
        <v>2242</v>
      </c>
    </row>
    <row r="390" spans="1:10" s="70" customFormat="1">
      <c r="A390" s="488" t="s">
        <v>144</v>
      </c>
      <c r="B390" s="70">
        <v>22000375</v>
      </c>
      <c r="C390" s="489">
        <v>3600</v>
      </c>
      <c r="D390" s="70">
        <v>1528023</v>
      </c>
      <c r="E390" s="490">
        <v>44785</v>
      </c>
      <c r="F390" s="488" t="s">
        <v>145</v>
      </c>
      <c r="G390" s="70">
        <v>6417</v>
      </c>
      <c r="H390" s="488" t="s">
        <v>419</v>
      </c>
      <c r="J390" s="496" t="s">
        <v>2243</v>
      </c>
    </row>
    <row r="391" spans="1:10" s="70" customFormat="1">
      <c r="A391" s="488" t="s">
        <v>144</v>
      </c>
      <c r="B391" s="70">
        <v>22000376</v>
      </c>
      <c r="C391" s="489">
        <v>3600</v>
      </c>
      <c r="D391" s="70">
        <v>1528066</v>
      </c>
      <c r="E391" s="490">
        <v>44785</v>
      </c>
      <c r="F391" s="488" t="s">
        <v>145</v>
      </c>
      <c r="G391" s="70">
        <v>6417</v>
      </c>
      <c r="H391" s="488" t="s">
        <v>419</v>
      </c>
      <c r="J391" s="496" t="s">
        <v>2244</v>
      </c>
    </row>
    <row r="392" spans="1:10" s="70" customFormat="1">
      <c r="A392" s="488" t="s">
        <v>144</v>
      </c>
      <c r="B392" s="70">
        <v>22000377</v>
      </c>
      <c r="C392" s="489">
        <v>900</v>
      </c>
      <c r="D392" s="70">
        <v>1528097</v>
      </c>
      <c r="E392" s="490">
        <v>44785</v>
      </c>
      <c r="F392" s="488" t="s">
        <v>145</v>
      </c>
      <c r="G392" s="70">
        <v>6417</v>
      </c>
      <c r="H392" s="488" t="s">
        <v>419</v>
      </c>
      <c r="J392" s="496" t="s">
        <v>2245</v>
      </c>
    </row>
    <row r="393" spans="1:10" s="70" customFormat="1">
      <c r="A393" s="488" t="s">
        <v>144</v>
      </c>
      <c r="B393" s="70">
        <v>22000378</v>
      </c>
      <c r="C393" s="489">
        <v>900</v>
      </c>
      <c r="D393" s="70">
        <v>1528105</v>
      </c>
      <c r="E393" s="490">
        <v>44785</v>
      </c>
      <c r="F393" s="488" t="s">
        <v>145</v>
      </c>
      <c r="G393" s="70">
        <v>6417</v>
      </c>
      <c r="H393" s="488" t="s">
        <v>419</v>
      </c>
      <c r="J393" s="496" t="s">
        <v>2246</v>
      </c>
    </row>
    <row r="394" spans="1:10" s="70" customFormat="1">
      <c r="A394" s="488" t="s">
        <v>144</v>
      </c>
      <c r="B394" s="70">
        <v>22000380</v>
      </c>
      <c r="C394" s="489">
        <v>1500</v>
      </c>
      <c r="D394" s="70">
        <v>1528110</v>
      </c>
      <c r="E394" s="490">
        <v>44785</v>
      </c>
      <c r="F394" s="488" t="s">
        <v>145</v>
      </c>
      <c r="G394" s="70">
        <v>6417</v>
      </c>
      <c r="H394" s="488" t="s">
        <v>419</v>
      </c>
      <c r="J394" s="496" t="s">
        <v>2247</v>
      </c>
    </row>
    <row r="395" spans="1:10" s="70" customFormat="1">
      <c r="A395" s="488" t="s">
        <v>144</v>
      </c>
      <c r="B395" s="70">
        <v>22000381</v>
      </c>
      <c r="C395" s="489">
        <v>1800</v>
      </c>
      <c r="D395" s="70">
        <v>1528126</v>
      </c>
      <c r="E395" s="490">
        <v>44785</v>
      </c>
      <c r="F395" s="488" t="s">
        <v>145</v>
      </c>
      <c r="G395" s="70">
        <v>6417</v>
      </c>
      <c r="H395" s="488" t="s">
        <v>419</v>
      </c>
      <c r="J395" s="496" t="s">
        <v>2248</v>
      </c>
    </row>
    <row r="396" spans="1:10" s="70" customFormat="1">
      <c r="A396" s="488" t="s">
        <v>144</v>
      </c>
      <c r="B396" s="70">
        <v>22000382</v>
      </c>
      <c r="C396" s="489">
        <v>3600</v>
      </c>
      <c r="D396" s="70">
        <v>1528132</v>
      </c>
      <c r="E396" s="490">
        <v>44785</v>
      </c>
      <c r="F396" s="488" t="s">
        <v>145</v>
      </c>
      <c r="G396" s="70">
        <v>6417</v>
      </c>
      <c r="H396" s="488" t="s">
        <v>419</v>
      </c>
      <c r="J396" s="496" t="s">
        <v>2249</v>
      </c>
    </row>
    <row r="397" spans="1:10" s="70" customFormat="1">
      <c r="A397" s="488" t="s">
        <v>144</v>
      </c>
      <c r="B397" s="70">
        <v>22000383</v>
      </c>
      <c r="C397" s="489">
        <v>900</v>
      </c>
      <c r="D397" s="70">
        <v>1528145</v>
      </c>
      <c r="E397" s="490">
        <v>44785</v>
      </c>
      <c r="F397" s="488" t="s">
        <v>145</v>
      </c>
      <c r="G397" s="70">
        <v>6417</v>
      </c>
      <c r="H397" s="488" t="s">
        <v>419</v>
      </c>
      <c r="J397" s="496" t="s">
        <v>2250</v>
      </c>
    </row>
    <row r="398" spans="1:10" s="70" customFormat="1">
      <c r="A398" s="488" t="s">
        <v>144</v>
      </c>
      <c r="B398" s="70">
        <v>22000384</v>
      </c>
      <c r="C398" s="489">
        <v>900</v>
      </c>
      <c r="D398" s="70">
        <v>1528147</v>
      </c>
      <c r="E398" s="490">
        <v>44785</v>
      </c>
      <c r="F398" s="488" t="s">
        <v>145</v>
      </c>
      <c r="G398" s="70">
        <v>6417</v>
      </c>
      <c r="H398" s="488" t="s">
        <v>419</v>
      </c>
      <c r="J398" s="496" t="s">
        <v>2251</v>
      </c>
    </row>
    <row r="399" spans="1:10" s="70" customFormat="1">
      <c r="A399" s="488" t="s">
        <v>144</v>
      </c>
      <c r="B399" s="70">
        <v>22000385</v>
      </c>
      <c r="C399" s="489">
        <v>2700</v>
      </c>
      <c r="D399" s="70">
        <v>1528150</v>
      </c>
      <c r="E399" s="490">
        <v>44785</v>
      </c>
      <c r="F399" s="488" t="s">
        <v>145</v>
      </c>
      <c r="G399" s="70">
        <v>6417</v>
      </c>
      <c r="H399" s="488" t="s">
        <v>419</v>
      </c>
      <c r="J399" s="496" t="s">
        <v>2252</v>
      </c>
    </row>
    <row r="400" spans="1:10" s="70" customFormat="1">
      <c r="A400" s="488" t="s">
        <v>144</v>
      </c>
      <c r="B400" s="70">
        <v>22000386</v>
      </c>
      <c r="C400" s="489">
        <v>1200</v>
      </c>
      <c r="D400" s="70">
        <v>1528153</v>
      </c>
      <c r="E400" s="490">
        <v>44785</v>
      </c>
      <c r="F400" s="488" t="s">
        <v>145</v>
      </c>
      <c r="G400" s="70">
        <v>6417</v>
      </c>
      <c r="H400" s="488" t="s">
        <v>419</v>
      </c>
      <c r="J400" s="496" t="s">
        <v>2253</v>
      </c>
    </row>
    <row r="401" spans="1:10" s="70" customFormat="1">
      <c r="A401" s="488" t="s">
        <v>144</v>
      </c>
      <c r="B401" s="70">
        <v>22000387</v>
      </c>
      <c r="C401" s="489">
        <v>900</v>
      </c>
      <c r="D401" s="70">
        <v>1528156</v>
      </c>
      <c r="E401" s="490">
        <v>44785</v>
      </c>
      <c r="F401" s="488" t="s">
        <v>145</v>
      </c>
      <c r="G401" s="70">
        <v>6417</v>
      </c>
      <c r="H401" s="488" t="s">
        <v>419</v>
      </c>
      <c r="J401" s="496" t="s">
        <v>2254</v>
      </c>
    </row>
    <row r="402" spans="1:10" s="70" customFormat="1">
      <c r="A402" s="488" t="s">
        <v>144</v>
      </c>
      <c r="B402" s="70">
        <v>22000388</v>
      </c>
      <c r="C402" s="489">
        <v>1800</v>
      </c>
      <c r="D402" s="70">
        <v>1528159</v>
      </c>
      <c r="E402" s="490">
        <v>44785</v>
      </c>
      <c r="F402" s="488" t="s">
        <v>145</v>
      </c>
      <c r="G402" s="70">
        <v>6417</v>
      </c>
      <c r="H402" s="488" t="s">
        <v>419</v>
      </c>
      <c r="J402" s="496" t="s">
        <v>2255</v>
      </c>
    </row>
    <row r="403" spans="1:10" s="70" customFormat="1">
      <c r="A403" s="488" t="s">
        <v>144</v>
      </c>
      <c r="B403" s="70">
        <v>22000389</v>
      </c>
      <c r="C403" s="489">
        <v>2700</v>
      </c>
      <c r="D403" s="70">
        <v>1528161</v>
      </c>
      <c r="E403" s="490">
        <v>44785</v>
      </c>
      <c r="F403" s="488" t="s">
        <v>145</v>
      </c>
      <c r="G403" s="70">
        <v>6417</v>
      </c>
      <c r="H403" s="488" t="s">
        <v>419</v>
      </c>
      <c r="J403" s="496" t="s">
        <v>2256</v>
      </c>
    </row>
    <row r="404" spans="1:10" s="70" customFormat="1">
      <c r="A404" s="488" t="s">
        <v>144</v>
      </c>
      <c r="B404" s="70">
        <v>22000390</v>
      </c>
      <c r="C404" s="489">
        <v>3600</v>
      </c>
      <c r="D404" s="70">
        <v>1528166</v>
      </c>
      <c r="E404" s="490">
        <v>44785</v>
      </c>
      <c r="F404" s="488" t="s">
        <v>145</v>
      </c>
      <c r="G404" s="70">
        <v>6417</v>
      </c>
      <c r="H404" s="488" t="s">
        <v>419</v>
      </c>
      <c r="J404" s="496" t="s">
        <v>2257</v>
      </c>
    </row>
    <row r="405" spans="1:10" s="70" customFormat="1">
      <c r="A405" s="488" t="s">
        <v>144</v>
      </c>
      <c r="B405" s="70">
        <v>22000391</v>
      </c>
      <c r="C405" s="489">
        <v>900</v>
      </c>
      <c r="D405" s="70">
        <v>1528166</v>
      </c>
      <c r="E405" s="490">
        <v>44785</v>
      </c>
      <c r="F405" s="488" t="s">
        <v>145</v>
      </c>
      <c r="G405" s="70">
        <v>6417</v>
      </c>
      <c r="H405" s="488" t="s">
        <v>419</v>
      </c>
      <c r="J405" s="496" t="s">
        <v>2258</v>
      </c>
    </row>
    <row r="406" spans="1:10" s="70" customFormat="1">
      <c r="A406" s="488" t="s">
        <v>144</v>
      </c>
      <c r="B406" s="70">
        <v>22000392</v>
      </c>
      <c r="C406" s="489">
        <v>3600</v>
      </c>
      <c r="D406" s="70">
        <v>1528172</v>
      </c>
      <c r="E406" s="490">
        <v>44785</v>
      </c>
      <c r="F406" s="488" t="s">
        <v>145</v>
      </c>
      <c r="G406" s="70">
        <v>6417</v>
      </c>
      <c r="H406" s="488" t="s">
        <v>419</v>
      </c>
      <c r="J406" s="496" t="s">
        <v>2259</v>
      </c>
    </row>
    <row r="407" spans="1:10" s="70" customFormat="1">
      <c r="A407" s="488" t="s">
        <v>144</v>
      </c>
      <c r="B407" s="70">
        <v>22000393</v>
      </c>
      <c r="C407" s="489">
        <v>900</v>
      </c>
      <c r="D407" s="70">
        <v>1528175</v>
      </c>
      <c r="E407" s="490">
        <v>44785</v>
      </c>
      <c r="F407" s="488" t="s">
        <v>145</v>
      </c>
      <c r="G407" s="70">
        <v>6417</v>
      </c>
      <c r="H407" s="488" t="s">
        <v>419</v>
      </c>
      <c r="J407" s="496" t="s">
        <v>2260</v>
      </c>
    </row>
    <row r="408" spans="1:10" s="70" customFormat="1">
      <c r="A408" s="488" t="s">
        <v>144</v>
      </c>
      <c r="B408" s="70">
        <v>22000394</v>
      </c>
      <c r="C408" s="489">
        <v>900</v>
      </c>
      <c r="D408" s="70">
        <v>1528178</v>
      </c>
      <c r="E408" s="490">
        <v>44787</v>
      </c>
      <c r="F408" s="488" t="s">
        <v>145</v>
      </c>
      <c r="G408" s="70">
        <v>6417</v>
      </c>
      <c r="H408" s="488" t="s">
        <v>419</v>
      </c>
      <c r="J408" s="496" t="s">
        <v>2261</v>
      </c>
    </row>
    <row r="409" spans="1:10" s="70" customFormat="1">
      <c r="A409" s="488" t="s">
        <v>144</v>
      </c>
      <c r="B409" s="70">
        <v>22000395</v>
      </c>
      <c r="C409" s="489">
        <v>900</v>
      </c>
      <c r="D409" s="70">
        <v>119727</v>
      </c>
      <c r="E409" s="490">
        <v>44787</v>
      </c>
      <c r="F409" s="488" t="s">
        <v>145</v>
      </c>
      <c r="G409" s="70">
        <v>6417</v>
      </c>
      <c r="H409" s="488" t="s">
        <v>419</v>
      </c>
      <c r="J409" s="496" t="s">
        <v>2262</v>
      </c>
    </row>
    <row r="410" spans="1:10" s="70" customFormat="1">
      <c r="A410" s="488" t="s">
        <v>144</v>
      </c>
      <c r="B410" s="70">
        <v>22000396</v>
      </c>
      <c r="C410" s="489">
        <v>13500</v>
      </c>
      <c r="D410" s="70">
        <v>119727</v>
      </c>
      <c r="E410" s="490">
        <v>44787</v>
      </c>
      <c r="F410" s="488" t="s">
        <v>145</v>
      </c>
      <c r="G410" s="70">
        <v>6417</v>
      </c>
      <c r="H410" s="488" t="s">
        <v>419</v>
      </c>
      <c r="J410" s="496" t="s">
        <v>2263</v>
      </c>
    </row>
    <row r="411" spans="1:10" s="70" customFormat="1">
      <c r="A411" s="488" t="s">
        <v>144</v>
      </c>
      <c r="B411" s="70">
        <v>22000397</v>
      </c>
      <c r="C411" s="489">
        <v>120000</v>
      </c>
      <c r="D411" s="70">
        <v>1440692</v>
      </c>
      <c r="E411" s="490">
        <v>44787</v>
      </c>
      <c r="F411" s="488" t="s">
        <v>145</v>
      </c>
      <c r="G411" s="70">
        <v>6417</v>
      </c>
      <c r="H411" s="488" t="s">
        <v>355</v>
      </c>
      <c r="J411" s="496" t="s">
        <v>2264</v>
      </c>
    </row>
    <row r="412" spans="1:10" s="70" customFormat="1">
      <c r="A412" s="488" t="s">
        <v>144</v>
      </c>
      <c r="B412" s="70">
        <v>22000398</v>
      </c>
      <c r="C412" s="489">
        <v>4800</v>
      </c>
      <c r="D412" s="70">
        <v>1528183</v>
      </c>
      <c r="E412" s="490">
        <v>44788</v>
      </c>
      <c r="F412" s="488" t="s">
        <v>145</v>
      </c>
      <c r="G412" s="70">
        <v>6417</v>
      </c>
      <c r="H412" s="488" t="s">
        <v>419</v>
      </c>
      <c r="J412" s="496" t="s">
        <v>2265</v>
      </c>
    </row>
    <row r="413" spans="1:10" s="70" customFormat="1">
      <c r="A413" s="488" t="s">
        <v>144</v>
      </c>
      <c r="B413" s="70">
        <v>22000399</v>
      </c>
      <c r="C413" s="489">
        <v>58591</v>
      </c>
      <c r="D413" s="70">
        <v>379103</v>
      </c>
      <c r="E413" s="490">
        <v>44788</v>
      </c>
      <c r="F413" s="488" t="s">
        <v>145</v>
      </c>
      <c r="G413" s="70">
        <v>6417</v>
      </c>
      <c r="H413" s="488" t="s">
        <v>355</v>
      </c>
      <c r="J413" s="496" t="s">
        <v>2266</v>
      </c>
    </row>
    <row r="414" spans="1:10" s="70" customFormat="1">
      <c r="A414" s="488" t="s">
        <v>144</v>
      </c>
      <c r="B414" s="70">
        <v>22000402</v>
      </c>
      <c r="C414" s="489">
        <v>189600</v>
      </c>
      <c r="D414" s="70">
        <v>301546</v>
      </c>
      <c r="E414" s="490">
        <v>44789</v>
      </c>
      <c r="F414" s="488" t="s">
        <v>145</v>
      </c>
      <c r="G414" s="70">
        <v>6417</v>
      </c>
      <c r="H414" s="488" t="s">
        <v>355</v>
      </c>
      <c r="J414" s="496" t="s">
        <v>2267</v>
      </c>
    </row>
    <row r="415" spans="1:10" s="70" customFormat="1">
      <c r="A415" s="488" t="s">
        <v>144</v>
      </c>
      <c r="B415" s="70">
        <v>22000404</v>
      </c>
      <c r="C415" s="489">
        <v>119988.24</v>
      </c>
      <c r="D415" s="70">
        <v>134824</v>
      </c>
      <c r="E415" s="490">
        <v>44789</v>
      </c>
      <c r="F415" s="488" t="s">
        <v>145</v>
      </c>
      <c r="G415" s="70">
        <v>6417</v>
      </c>
      <c r="H415" s="488" t="s">
        <v>355</v>
      </c>
      <c r="J415" s="496" t="s">
        <v>2268</v>
      </c>
    </row>
    <row r="416" spans="1:10" s="70" customFormat="1">
      <c r="A416" s="488" t="s">
        <v>144</v>
      </c>
      <c r="B416" s="70">
        <v>22000406</v>
      </c>
      <c r="C416" s="489">
        <v>75168</v>
      </c>
      <c r="D416" s="70">
        <v>197009</v>
      </c>
      <c r="E416" s="490">
        <v>44789</v>
      </c>
      <c r="F416" s="488" t="s">
        <v>145</v>
      </c>
      <c r="G416" s="70">
        <v>6417</v>
      </c>
      <c r="H416" s="488" t="s">
        <v>355</v>
      </c>
      <c r="J416" s="496" t="s">
        <v>2269</v>
      </c>
    </row>
    <row r="417" spans="1:10" s="70" customFormat="1">
      <c r="A417" s="488" t="s">
        <v>144</v>
      </c>
      <c r="B417" s="70">
        <v>22000403</v>
      </c>
      <c r="C417" s="489">
        <v>9154.69</v>
      </c>
      <c r="D417" s="70">
        <v>301546</v>
      </c>
      <c r="E417" s="490">
        <v>44789</v>
      </c>
      <c r="F417" s="488" t="s">
        <v>145</v>
      </c>
      <c r="G417" s="70">
        <v>6417</v>
      </c>
      <c r="H417" s="488" t="s">
        <v>358</v>
      </c>
      <c r="J417" s="496" t="s">
        <v>2270</v>
      </c>
    </row>
    <row r="418" spans="1:10" s="70" customFormat="1">
      <c r="A418" s="488" t="s">
        <v>144</v>
      </c>
      <c r="B418" s="70">
        <v>22000405</v>
      </c>
      <c r="C418" s="489">
        <v>62990</v>
      </c>
      <c r="D418" s="70">
        <v>134945</v>
      </c>
      <c r="E418" s="490">
        <v>44789</v>
      </c>
      <c r="F418" s="488" t="s">
        <v>145</v>
      </c>
      <c r="G418" s="70">
        <v>6417</v>
      </c>
      <c r="H418" s="488" t="s">
        <v>358</v>
      </c>
      <c r="J418" s="496" t="s">
        <v>2271</v>
      </c>
    </row>
    <row r="419" spans="1:10" s="70" customFormat="1">
      <c r="A419" s="488" t="s">
        <v>144</v>
      </c>
      <c r="B419" s="70">
        <v>22000407</v>
      </c>
      <c r="C419" s="489">
        <v>13440</v>
      </c>
      <c r="D419" s="70">
        <v>197009</v>
      </c>
      <c r="E419" s="490">
        <v>44789</v>
      </c>
      <c r="F419" s="488" t="s">
        <v>145</v>
      </c>
      <c r="G419" s="70">
        <v>6417</v>
      </c>
      <c r="H419" s="488" t="s">
        <v>358</v>
      </c>
      <c r="J419" s="496" t="s">
        <v>2272</v>
      </c>
    </row>
    <row r="420" spans="1:10" s="70" customFormat="1">
      <c r="A420" s="488" t="s">
        <v>144</v>
      </c>
      <c r="B420" s="70">
        <v>22000408</v>
      </c>
      <c r="C420" s="489">
        <v>14821.08</v>
      </c>
      <c r="D420" s="70">
        <v>142608</v>
      </c>
      <c r="E420" s="490">
        <v>44790</v>
      </c>
      <c r="F420" s="488" t="s">
        <v>145</v>
      </c>
      <c r="G420" s="70">
        <v>6417</v>
      </c>
      <c r="H420" s="488" t="s">
        <v>355</v>
      </c>
      <c r="J420" s="496" t="s">
        <v>2273</v>
      </c>
    </row>
    <row r="421" spans="1:10" s="70" customFormat="1">
      <c r="A421" s="488" t="s">
        <v>144</v>
      </c>
      <c r="B421" s="70">
        <v>22000409</v>
      </c>
      <c r="C421" s="489">
        <v>184058</v>
      </c>
      <c r="D421" s="70">
        <v>142608</v>
      </c>
      <c r="E421" s="490">
        <v>44790</v>
      </c>
      <c r="F421" s="488" t="s">
        <v>145</v>
      </c>
      <c r="G421" s="70">
        <v>6417</v>
      </c>
      <c r="H421" s="488" t="s">
        <v>358</v>
      </c>
      <c r="J421" s="496" t="s">
        <v>2274</v>
      </c>
    </row>
    <row r="422" spans="1:10" s="70" customFormat="1">
      <c r="A422" s="488" t="s">
        <v>144</v>
      </c>
      <c r="B422" s="70">
        <v>22000410</v>
      </c>
      <c r="C422" s="489">
        <v>135380.01</v>
      </c>
      <c r="D422" s="70">
        <v>387426</v>
      </c>
      <c r="E422" s="490">
        <v>44791</v>
      </c>
      <c r="F422" s="488" t="s">
        <v>145</v>
      </c>
      <c r="G422" s="70">
        <v>6417</v>
      </c>
      <c r="H422" s="488" t="s">
        <v>355</v>
      </c>
      <c r="J422" s="496" t="s">
        <v>2275</v>
      </c>
    </row>
    <row r="423" spans="1:10" s="70" customFormat="1">
      <c r="A423" s="488" t="s">
        <v>144</v>
      </c>
      <c r="B423" s="70">
        <v>22000411</v>
      </c>
      <c r="C423" s="489">
        <v>64345.63</v>
      </c>
      <c r="D423" s="70">
        <v>387426</v>
      </c>
      <c r="E423" s="490">
        <v>44791</v>
      </c>
      <c r="F423" s="488" t="s">
        <v>145</v>
      </c>
      <c r="G423" s="70">
        <v>6417</v>
      </c>
      <c r="H423" s="488" t="s">
        <v>358</v>
      </c>
      <c r="J423" s="496" t="s">
        <v>2276</v>
      </c>
    </row>
    <row r="424" spans="1:10" s="70" customFormat="1">
      <c r="A424" s="488" t="s">
        <v>144</v>
      </c>
      <c r="B424" s="70">
        <v>22000412</v>
      </c>
      <c r="C424" s="489">
        <v>200000</v>
      </c>
      <c r="D424" s="70">
        <v>135045</v>
      </c>
      <c r="E424" s="490">
        <v>44795</v>
      </c>
      <c r="F424" s="488" t="s">
        <v>145</v>
      </c>
      <c r="G424" s="70">
        <v>6417</v>
      </c>
      <c r="H424" s="488" t="s">
        <v>355</v>
      </c>
      <c r="J424" s="496" t="s">
        <v>2277</v>
      </c>
    </row>
    <row r="425" spans="1:10" s="70" customFormat="1">
      <c r="A425" s="488" t="s">
        <v>144</v>
      </c>
      <c r="B425" s="70">
        <v>22000413</v>
      </c>
      <c r="C425" s="489">
        <v>192367.1</v>
      </c>
      <c r="D425" s="70">
        <v>1533693</v>
      </c>
      <c r="E425" s="490">
        <v>44795</v>
      </c>
      <c r="F425" s="488" t="s">
        <v>145</v>
      </c>
      <c r="G425" s="70">
        <v>6417</v>
      </c>
      <c r="H425" s="488" t="s">
        <v>355</v>
      </c>
      <c r="J425" s="496" t="s">
        <v>2278</v>
      </c>
    </row>
    <row r="426" spans="1:10" s="70" customFormat="1">
      <c r="A426" s="488" t="s">
        <v>144</v>
      </c>
      <c r="B426" s="70">
        <v>22000414</v>
      </c>
      <c r="C426" s="489">
        <v>109369.06</v>
      </c>
      <c r="D426" s="70">
        <v>301150</v>
      </c>
      <c r="E426" s="490">
        <v>44795</v>
      </c>
      <c r="F426" s="488" t="s">
        <v>145</v>
      </c>
      <c r="G426" s="70">
        <v>6417</v>
      </c>
      <c r="H426" s="488" t="s">
        <v>355</v>
      </c>
      <c r="J426" s="496" t="s">
        <v>2279</v>
      </c>
    </row>
    <row r="427" spans="1:10" s="70" customFormat="1">
      <c r="A427" s="488" t="s">
        <v>144</v>
      </c>
      <c r="B427" s="70">
        <v>22000416</v>
      </c>
      <c r="C427" s="489">
        <v>162530.74</v>
      </c>
      <c r="D427" s="70">
        <v>1462004</v>
      </c>
      <c r="E427" s="490">
        <v>44795</v>
      </c>
      <c r="F427" s="488" t="s">
        <v>145</v>
      </c>
      <c r="G427" s="70">
        <v>6417</v>
      </c>
      <c r="H427" s="488" t="s">
        <v>355</v>
      </c>
      <c r="J427" s="496" t="s">
        <v>2280</v>
      </c>
    </row>
    <row r="428" spans="1:10" s="70" customFormat="1">
      <c r="A428" s="488" t="s">
        <v>144</v>
      </c>
      <c r="B428" s="70">
        <v>22000415</v>
      </c>
      <c r="C428" s="489">
        <v>88499.5</v>
      </c>
      <c r="D428" s="70">
        <v>301150</v>
      </c>
      <c r="E428" s="490">
        <v>44795</v>
      </c>
      <c r="F428" s="488" t="s">
        <v>145</v>
      </c>
      <c r="G428" s="70">
        <v>6417</v>
      </c>
      <c r="H428" s="488" t="s">
        <v>358</v>
      </c>
      <c r="J428" s="496" t="s">
        <v>2281</v>
      </c>
    </row>
    <row r="429" spans="1:10" s="70" customFormat="1">
      <c r="A429" s="488" t="s">
        <v>144</v>
      </c>
      <c r="B429" s="70">
        <v>22000417</v>
      </c>
      <c r="C429" s="489">
        <v>37382.559999999998</v>
      </c>
      <c r="D429" s="70">
        <v>1462004</v>
      </c>
      <c r="E429" s="490">
        <v>44795</v>
      </c>
      <c r="F429" s="488" t="s">
        <v>145</v>
      </c>
      <c r="G429" s="70">
        <v>6417</v>
      </c>
      <c r="H429" s="488" t="s">
        <v>358</v>
      </c>
      <c r="J429" s="496" t="s">
        <v>2282</v>
      </c>
    </row>
    <row r="430" spans="1:10" s="70" customFormat="1">
      <c r="A430" s="488" t="s">
        <v>144</v>
      </c>
      <c r="B430" s="70">
        <v>22000418</v>
      </c>
      <c r="C430" s="489">
        <v>23890.02</v>
      </c>
      <c r="D430" s="70">
        <v>1360576</v>
      </c>
      <c r="E430" s="490">
        <v>44796</v>
      </c>
      <c r="F430" s="488" t="s">
        <v>145</v>
      </c>
      <c r="G430" s="70">
        <v>6417</v>
      </c>
      <c r="H430" s="488" t="s">
        <v>355</v>
      </c>
      <c r="J430" s="496" t="s">
        <v>2283</v>
      </c>
    </row>
    <row r="431" spans="1:10" s="70" customFormat="1">
      <c r="A431" s="488" t="s">
        <v>144</v>
      </c>
      <c r="B431" s="70">
        <v>22000421</v>
      </c>
      <c r="C431" s="489">
        <v>99950</v>
      </c>
      <c r="D431" s="70">
        <v>1465229</v>
      </c>
      <c r="E431" s="490">
        <v>44796</v>
      </c>
      <c r="F431" s="488" t="s">
        <v>145</v>
      </c>
      <c r="G431" s="70">
        <v>6417</v>
      </c>
      <c r="H431" s="488" t="s">
        <v>355</v>
      </c>
      <c r="J431" s="496" t="s">
        <v>2284</v>
      </c>
    </row>
    <row r="432" spans="1:10" s="70" customFormat="1">
      <c r="A432" s="488" t="s">
        <v>144</v>
      </c>
      <c r="B432" s="70">
        <v>22000419</v>
      </c>
      <c r="C432" s="489">
        <v>51547.12</v>
      </c>
      <c r="D432" s="70">
        <v>1360576</v>
      </c>
      <c r="E432" s="490">
        <v>44796</v>
      </c>
      <c r="F432" s="488" t="s">
        <v>145</v>
      </c>
      <c r="G432" s="70">
        <v>6417</v>
      </c>
      <c r="H432" s="488" t="s">
        <v>358</v>
      </c>
      <c r="J432" s="496" t="s">
        <v>2285</v>
      </c>
    </row>
    <row r="433" spans="1:10" s="70" customFormat="1">
      <c r="A433" s="488" t="s">
        <v>144</v>
      </c>
      <c r="B433" s="70">
        <v>22000420</v>
      </c>
      <c r="C433" s="489">
        <v>98760.73</v>
      </c>
      <c r="D433" s="70">
        <v>135332</v>
      </c>
      <c r="E433" s="490">
        <v>44796</v>
      </c>
      <c r="F433" s="488" t="s">
        <v>145</v>
      </c>
      <c r="G433" s="70">
        <v>6417</v>
      </c>
      <c r="H433" s="488" t="s">
        <v>358</v>
      </c>
      <c r="J433" s="496" t="s">
        <v>2286</v>
      </c>
    </row>
    <row r="434" spans="1:10" s="70" customFormat="1">
      <c r="A434" s="488" t="s">
        <v>144</v>
      </c>
      <c r="B434" s="70">
        <v>22000422</v>
      </c>
      <c r="C434" s="489">
        <v>339514.63</v>
      </c>
      <c r="D434" s="70">
        <v>1041209</v>
      </c>
      <c r="E434" s="490">
        <v>44796</v>
      </c>
      <c r="F434" s="488" t="s">
        <v>145</v>
      </c>
      <c r="G434" s="70">
        <v>6417</v>
      </c>
      <c r="H434" s="488" t="s">
        <v>330</v>
      </c>
      <c r="J434" s="496" t="s">
        <v>2287</v>
      </c>
    </row>
    <row r="435" spans="1:10" s="70" customFormat="1">
      <c r="A435" s="488" t="s">
        <v>144</v>
      </c>
      <c r="B435" s="70">
        <v>22000423</v>
      </c>
      <c r="C435" s="489">
        <v>115916.48</v>
      </c>
      <c r="D435" s="70">
        <v>1433233</v>
      </c>
      <c r="E435" s="490">
        <v>44797</v>
      </c>
      <c r="F435" s="488" t="s">
        <v>145</v>
      </c>
      <c r="G435" s="70">
        <v>6417</v>
      </c>
      <c r="H435" s="488" t="s">
        <v>355</v>
      </c>
      <c r="J435" s="496" t="s">
        <v>2288</v>
      </c>
    </row>
    <row r="436" spans="1:10" s="70" customFormat="1">
      <c r="A436" s="488" t="s">
        <v>144</v>
      </c>
      <c r="B436" s="70">
        <v>22000425</v>
      </c>
      <c r="C436" s="489">
        <v>153915.20000000001</v>
      </c>
      <c r="D436" s="70">
        <v>112877</v>
      </c>
      <c r="E436" s="490">
        <v>44797</v>
      </c>
      <c r="F436" s="488" t="s">
        <v>145</v>
      </c>
      <c r="G436" s="70">
        <v>6417</v>
      </c>
      <c r="H436" s="488" t="s">
        <v>355</v>
      </c>
      <c r="J436" s="496" t="s">
        <v>2289</v>
      </c>
    </row>
    <row r="437" spans="1:10" s="70" customFormat="1">
      <c r="A437" s="488" t="s">
        <v>144</v>
      </c>
      <c r="B437" s="70">
        <v>22000427</v>
      </c>
      <c r="C437" s="489">
        <v>196302.21</v>
      </c>
      <c r="D437" s="70">
        <v>301129</v>
      </c>
      <c r="E437" s="490">
        <v>44797</v>
      </c>
      <c r="F437" s="488" t="s">
        <v>145</v>
      </c>
      <c r="G437" s="70">
        <v>6417</v>
      </c>
      <c r="H437" s="488" t="s">
        <v>355</v>
      </c>
      <c r="J437" s="496" t="s">
        <v>2290</v>
      </c>
    </row>
    <row r="438" spans="1:10" s="70" customFormat="1">
      <c r="A438" s="488" t="s">
        <v>144</v>
      </c>
      <c r="B438" s="70">
        <v>22000428</v>
      </c>
      <c r="C438" s="489">
        <v>29141.1</v>
      </c>
      <c r="D438" s="70">
        <v>134895</v>
      </c>
      <c r="E438" s="490">
        <v>44797</v>
      </c>
      <c r="F438" s="488" t="s">
        <v>145</v>
      </c>
      <c r="G438" s="70">
        <v>6417</v>
      </c>
      <c r="H438" s="488" t="s">
        <v>355</v>
      </c>
      <c r="J438" s="496" t="s">
        <v>2291</v>
      </c>
    </row>
    <row r="439" spans="1:10" s="70" customFormat="1">
      <c r="A439" s="488" t="s">
        <v>144</v>
      </c>
      <c r="B439" s="70">
        <v>22000424</v>
      </c>
      <c r="C439" s="489">
        <v>7799.7</v>
      </c>
      <c r="D439" s="70">
        <v>1433233</v>
      </c>
      <c r="E439" s="490">
        <v>44797</v>
      </c>
      <c r="F439" s="488" t="s">
        <v>145</v>
      </c>
      <c r="G439" s="70">
        <v>6417</v>
      </c>
      <c r="H439" s="488" t="s">
        <v>358</v>
      </c>
      <c r="J439" s="496" t="s">
        <v>2292</v>
      </c>
    </row>
    <row r="440" spans="1:10" s="70" customFormat="1">
      <c r="A440" s="488" t="s">
        <v>144</v>
      </c>
      <c r="B440" s="70">
        <v>22000426</v>
      </c>
      <c r="C440" s="489">
        <v>45360</v>
      </c>
      <c r="D440" s="70">
        <v>112877</v>
      </c>
      <c r="E440" s="490">
        <v>44797</v>
      </c>
      <c r="F440" s="488" t="s">
        <v>145</v>
      </c>
      <c r="G440" s="70">
        <v>6417</v>
      </c>
      <c r="H440" s="488" t="s">
        <v>358</v>
      </c>
      <c r="J440" s="496" t="s">
        <v>2293</v>
      </c>
    </row>
    <row r="441" spans="1:10" s="70" customFormat="1">
      <c r="A441" s="488" t="s">
        <v>144</v>
      </c>
      <c r="B441" s="70">
        <v>22000429</v>
      </c>
      <c r="C441" s="489">
        <v>117556.14</v>
      </c>
      <c r="D441" s="70">
        <v>134895</v>
      </c>
      <c r="E441" s="490">
        <v>44797</v>
      </c>
      <c r="F441" s="488" t="s">
        <v>145</v>
      </c>
      <c r="G441" s="70">
        <v>6417</v>
      </c>
      <c r="H441" s="488" t="s">
        <v>358</v>
      </c>
      <c r="J441" s="496" t="s">
        <v>2294</v>
      </c>
    </row>
    <row r="442" spans="1:10" s="70" customFormat="1">
      <c r="A442" s="488" t="s">
        <v>144</v>
      </c>
      <c r="B442" s="70">
        <v>22000430</v>
      </c>
      <c r="C442" s="489">
        <v>173600</v>
      </c>
      <c r="D442" s="70">
        <v>1450908</v>
      </c>
      <c r="E442" s="490">
        <v>44798</v>
      </c>
      <c r="F442" s="488" t="s">
        <v>145</v>
      </c>
      <c r="G442" s="70">
        <v>6417</v>
      </c>
      <c r="H442" s="488" t="s">
        <v>355</v>
      </c>
      <c r="J442" s="496" t="s">
        <v>2295</v>
      </c>
    </row>
    <row r="443" spans="1:10" s="70" customFormat="1">
      <c r="A443" s="488" t="s">
        <v>144</v>
      </c>
      <c r="B443" s="70">
        <v>22000432</v>
      </c>
      <c r="C443" s="489">
        <v>54600</v>
      </c>
      <c r="D443" s="70">
        <v>150422</v>
      </c>
      <c r="E443" s="490">
        <v>44798</v>
      </c>
      <c r="F443" s="488" t="s">
        <v>145</v>
      </c>
      <c r="G443" s="70">
        <v>6417</v>
      </c>
      <c r="H443" s="488" t="s">
        <v>355</v>
      </c>
      <c r="J443" s="496" t="s">
        <v>2296</v>
      </c>
    </row>
    <row r="444" spans="1:10" s="70" customFormat="1">
      <c r="A444" s="488" t="s">
        <v>144</v>
      </c>
      <c r="B444" s="70">
        <v>22000433</v>
      </c>
      <c r="C444" s="489">
        <v>97195.3</v>
      </c>
      <c r="D444" s="70">
        <v>1462057</v>
      </c>
      <c r="E444" s="490">
        <v>44798</v>
      </c>
      <c r="F444" s="488" t="s">
        <v>145</v>
      </c>
      <c r="G444" s="70">
        <v>6417</v>
      </c>
      <c r="H444" s="488" t="s">
        <v>355</v>
      </c>
      <c r="J444" s="496" t="s">
        <v>2297</v>
      </c>
    </row>
    <row r="445" spans="1:10" s="70" customFormat="1">
      <c r="A445" s="488" t="s">
        <v>144</v>
      </c>
      <c r="B445" s="70">
        <v>22000431</v>
      </c>
      <c r="C445" s="489">
        <v>26400</v>
      </c>
      <c r="D445" s="70">
        <v>1450908</v>
      </c>
      <c r="E445" s="490">
        <v>44798</v>
      </c>
      <c r="F445" s="488" t="s">
        <v>145</v>
      </c>
      <c r="G445" s="70">
        <v>6417</v>
      </c>
      <c r="H445" s="488" t="s">
        <v>358</v>
      </c>
      <c r="J445" s="496" t="s">
        <v>2298</v>
      </c>
    </row>
    <row r="446" spans="1:10" s="70" customFormat="1">
      <c r="A446" s="488" t="s">
        <v>144</v>
      </c>
      <c r="B446" s="70">
        <v>22000434</v>
      </c>
      <c r="C446" s="489">
        <v>2804.7</v>
      </c>
      <c r="D446" s="70">
        <v>1462057</v>
      </c>
      <c r="E446" s="490">
        <v>44798</v>
      </c>
      <c r="F446" s="488" t="s">
        <v>145</v>
      </c>
      <c r="G446" s="70">
        <v>6417</v>
      </c>
      <c r="H446" s="488" t="s">
        <v>358</v>
      </c>
      <c r="J446" s="496" t="s">
        <v>2299</v>
      </c>
    </row>
    <row r="447" spans="1:10" s="70" customFormat="1">
      <c r="A447" s="488" t="s">
        <v>144</v>
      </c>
      <c r="B447" s="70">
        <v>22000435</v>
      </c>
      <c r="C447" s="489">
        <v>450</v>
      </c>
      <c r="D447" s="70">
        <v>134852</v>
      </c>
      <c r="E447" s="490">
        <v>44799</v>
      </c>
      <c r="F447" s="488" t="s">
        <v>145</v>
      </c>
      <c r="G447" s="70">
        <v>6417</v>
      </c>
      <c r="H447" s="488" t="s">
        <v>355</v>
      </c>
      <c r="J447" s="496" t="s">
        <v>2300</v>
      </c>
    </row>
    <row r="448" spans="1:10" s="70" customFormat="1">
      <c r="A448" s="488" t="s">
        <v>144</v>
      </c>
      <c r="B448" s="70">
        <v>22000436</v>
      </c>
      <c r="C448" s="489">
        <v>199550</v>
      </c>
      <c r="D448" s="70">
        <v>134852</v>
      </c>
      <c r="E448" s="490">
        <v>44799</v>
      </c>
      <c r="F448" s="488" t="s">
        <v>145</v>
      </c>
      <c r="G448" s="70">
        <v>6417</v>
      </c>
      <c r="H448" s="488" t="s">
        <v>358</v>
      </c>
      <c r="J448" s="496" t="s">
        <v>2301</v>
      </c>
    </row>
    <row r="449" spans="1:10" s="70" customFormat="1">
      <c r="A449" s="488" t="s">
        <v>144</v>
      </c>
      <c r="B449" s="70">
        <v>22000437</v>
      </c>
      <c r="C449" s="489">
        <v>40000</v>
      </c>
      <c r="D449" s="70">
        <v>1450810</v>
      </c>
      <c r="E449" s="490">
        <v>44802</v>
      </c>
      <c r="F449" s="488" t="s">
        <v>145</v>
      </c>
      <c r="G449" s="70">
        <v>6417</v>
      </c>
      <c r="H449" s="488" t="s">
        <v>355</v>
      </c>
      <c r="J449" s="496" t="s">
        <v>2302</v>
      </c>
    </row>
    <row r="450" spans="1:10" s="70" customFormat="1">
      <c r="A450" s="488" t="s">
        <v>144</v>
      </c>
      <c r="B450" s="70">
        <v>22000438</v>
      </c>
      <c r="C450" s="489">
        <v>40000</v>
      </c>
      <c r="D450" s="70">
        <v>1450810</v>
      </c>
      <c r="E450" s="490">
        <v>44802</v>
      </c>
      <c r="F450" s="488" t="s">
        <v>145</v>
      </c>
      <c r="G450" s="70">
        <v>6417</v>
      </c>
      <c r="H450" s="488" t="s">
        <v>358</v>
      </c>
      <c r="J450" s="496" t="s">
        <v>2303</v>
      </c>
    </row>
    <row r="451" spans="1:10" s="70" customFormat="1">
      <c r="A451" s="488" t="s">
        <v>144</v>
      </c>
      <c r="B451" s="70">
        <v>22000439</v>
      </c>
      <c r="C451" s="489">
        <v>127439.88</v>
      </c>
      <c r="D451" s="70">
        <v>104268</v>
      </c>
      <c r="E451" s="490">
        <v>44803</v>
      </c>
      <c r="F451" s="488" t="s">
        <v>145</v>
      </c>
      <c r="G451" s="70">
        <v>6417</v>
      </c>
      <c r="H451" s="488" t="s">
        <v>355</v>
      </c>
      <c r="J451" s="496" t="s">
        <v>2304</v>
      </c>
    </row>
    <row r="452" spans="1:10" s="70" customFormat="1">
      <c r="A452" s="488" t="s">
        <v>144</v>
      </c>
      <c r="B452" s="70">
        <v>22000441</v>
      </c>
      <c r="C452" s="489">
        <v>113706.63</v>
      </c>
      <c r="D452" s="70">
        <v>142608</v>
      </c>
      <c r="E452" s="490">
        <v>44803</v>
      </c>
      <c r="F452" s="488" t="s">
        <v>145</v>
      </c>
      <c r="G452" s="70">
        <v>6417</v>
      </c>
      <c r="H452" s="488" t="s">
        <v>355</v>
      </c>
      <c r="J452" s="496" t="s">
        <v>2305</v>
      </c>
    </row>
    <row r="453" spans="1:10" s="70" customFormat="1">
      <c r="A453" s="488" t="s">
        <v>144</v>
      </c>
      <c r="B453" s="70">
        <v>22000443</v>
      </c>
      <c r="C453" s="489">
        <v>200000</v>
      </c>
      <c r="D453" s="70">
        <v>319401</v>
      </c>
      <c r="E453" s="490">
        <v>44803</v>
      </c>
      <c r="F453" s="488" t="s">
        <v>145</v>
      </c>
      <c r="G453" s="70">
        <v>6417</v>
      </c>
      <c r="H453" s="488" t="s">
        <v>355</v>
      </c>
      <c r="J453" s="496" t="s">
        <v>2306</v>
      </c>
    </row>
    <row r="454" spans="1:10" s="70" customFormat="1">
      <c r="A454" s="488" t="s">
        <v>144</v>
      </c>
      <c r="B454" s="70">
        <v>22000444</v>
      </c>
      <c r="C454" s="489">
        <v>200000</v>
      </c>
      <c r="D454" s="70">
        <v>135049</v>
      </c>
      <c r="E454" s="490">
        <v>44803</v>
      </c>
      <c r="F454" s="488" t="s">
        <v>145</v>
      </c>
      <c r="G454" s="70">
        <v>6417</v>
      </c>
      <c r="H454" s="488" t="s">
        <v>355</v>
      </c>
      <c r="J454" s="496" t="s">
        <v>2307</v>
      </c>
    </row>
    <row r="455" spans="1:10" s="70" customFormat="1">
      <c r="A455" s="488" t="s">
        <v>144</v>
      </c>
      <c r="B455" s="70">
        <v>22000440</v>
      </c>
      <c r="C455" s="489">
        <v>72316.039999999994</v>
      </c>
      <c r="D455" s="70">
        <v>104268</v>
      </c>
      <c r="E455" s="490">
        <v>44803</v>
      </c>
      <c r="F455" s="488" t="s">
        <v>145</v>
      </c>
      <c r="G455" s="70">
        <v>6417</v>
      </c>
      <c r="H455" s="488" t="s">
        <v>358</v>
      </c>
      <c r="J455" s="496" t="s">
        <v>2308</v>
      </c>
    </row>
    <row r="456" spans="1:10" s="70" customFormat="1">
      <c r="A456" s="488" t="s">
        <v>144</v>
      </c>
      <c r="B456" s="70">
        <v>22000442</v>
      </c>
      <c r="C456" s="489">
        <v>84692.800000000003</v>
      </c>
      <c r="D456" s="70">
        <v>142608</v>
      </c>
      <c r="E456" s="490">
        <v>44803</v>
      </c>
      <c r="F456" s="488" t="s">
        <v>145</v>
      </c>
      <c r="G456" s="70">
        <v>6417</v>
      </c>
      <c r="H456" s="488" t="s">
        <v>358</v>
      </c>
      <c r="J456" s="496" t="s">
        <v>2309</v>
      </c>
    </row>
    <row r="457" spans="1:10" s="70" customFormat="1">
      <c r="A457" s="488" t="s">
        <v>144</v>
      </c>
      <c r="B457" s="70">
        <v>22000445</v>
      </c>
      <c r="C457" s="489">
        <v>165843.85999999999</v>
      </c>
      <c r="D457" s="70">
        <v>161348</v>
      </c>
      <c r="E457" s="490">
        <v>44804</v>
      </c>
      <c r="F457" s="488" t="s">
        <v>145</v>
      </c>
      <c r="G457" s="70">
        <v>6417</v>
      </c>
      <c r="H457" s="488" t="s">
        <v>355</v>
      </c>
      <c r="J457" s="496" t="s">
        <v>2310</v>
      </c>
    </row>
    <row r="458" spans="1:10" s="70" customFormat="1">
      <c r="A458" s="488" t="s">
        <v>144</v>
      </c>
      <c r="B458" s="70">
        <v>22000446</v>
      </c>
      <c r="C458" s="489">
        <v>120000</v>
      </c>
      <c r="D458" s="70">
        <v>135002</v>
      </c>
      <c r="E458" s="490">
        <v>44804</v>
      </c>
      <c r="F458" s="488" t="s">
        <v>145</v>
      </c>
      <c r="G458" s="70">
        <v>6417</v>
      </c>
      <c r="H458" s="488" t="s">
        <v>355</v>
      </c>
      <c r="J458" s="496" t="s">
        <v>2311</v>
      </c>
    </row>
    <row r="459" spans="1:10" s="70" customFormat="1">
      <c r="A459" s="488" t="s">
        <v>144</v>
      </c>
      <c r="B459" s="70">
        <v>22000450</v>
      </c>
      <c r="C459" s="489">
        <v>120000</v>
      </c>
      <c r="D459" s="70">
        <v>135005</v>
      </c>
      <c r="E459" s="490">
        <v>44804</v>
      </c>
      <c r="F459" s="488" t="s">
        <v>145</v>
      </c>
      <c r="G459" s="70">
        <v>6417</v>
      </c>
      <c r="H459" s="488" t="s">
        <v>355</v>
      </c>
      <c r="J459" s="496" t="s">
        <v>2312</v>
      </c>
    </row>
    <row r="460" spans="1:10" s="70" customFormat="1">
      <c r="A460" s="488" t="s">
        <v>144</v>
      </c>
      <c r="B460" s="70">
        <v>22000451</v>
      </c>
      <c r="C460" s="489">
        <v>99500</v>
      </c>
      <c r="D460" s="70">
        <v>1456425</v>
      </c>
      <c r="E460" s="490">
        <v>44804</v>
      </c>
      <c r="F460" s="488" t="s">
        <v>145</v>
      </c>
      <c r="G460" s="70">
        <v>6417</v>
      </c>
      <c r="H460" s="488" t="s">
        <v>355</v>
      </c>
      <c r="J460" s="496" t="s">
        <v>2313</v>
      </c>
    </row>
    <row r="461" spans="1:10" s="70" customFormat="1">
      <c r="A461" s="488"/>
      <c r="E461" s="490"/>
      <c r="F461" s="488"/>
      <c r="H461" s="488"/>
      <c r="J461" s="496"/>
    </row>
    <row r="462" spans="1:10" ht="18.75">
      <c r="A462" s="160" t="s">
        <v>2691</v>
      </c>
    </row>
    <row r="463" spans="1:10" s="70" customFormat="1">
      <c r="A463" s="76" t="s">
        <v>139</v>
      </c>
      <c r="B463" s="76" t="s">
        <v>170</v>
      </c>
      <c r="C463" s="85" t="s">
        <v>171</v>
      </c>
      <c r="D463" s="76" t="s">
        <v>455</v>
      </c>
      <c r="E463" s="76" t="s">
        <v>172</v>
      </c>
      <c r="F463" s="76" t="s">
        <v>140</v>
      </c>
      <c r="G463" s="76" t="s">
        <v>327</v>
      </c>
      <c r="H463" s="76" t="s">
        <v>326</v>
      </c>
      <c r="I463" s="76" t="s">
        <v>2330</v>
      </c>
      <c r="J463" s="87" t="s">
        <v>173</v>
      </c>
    </row>
    <row r="464" spans="1:10" s="70" customFormat="1">
      <c r="A464" s="73" t="s">
        <v>144</v>
      </c>
      <c r="B464" s="70">
        <v>22000452</v>
      </c>
      <c r="C464" s="86">
        <v>84490</v>
      </c>
      <c r="D464" s="70">
        <v>282531</v>
      </c>
      <c r="E464" s="74">
        <v>44806</v>
      </c>
      <c r="F464" s="73" t="s">
        <v>145</v>
      </c>
      <c r="G464" s="70">
        <v>6417</v>
      </c>
      <c r="H464" s="73" t="s">
        <v>355</v>
      </c>
      <c r="I464" s="505" t="s">
        <v>2360</v>
      </c>
      <c r="J464" s="437" t="s">
        <v>2609</v>
      </c>
    </row>
    <row r="465" spans="1:10" s="70" customFormat="1">
      <c r="A465" s="73" t="s">
        <v>144</v>
      </c>
      <c r="B465" s="70">
        <v>22000454</v>
      </c>
      <c r="C465" s="86">
        <v>199200</v>
      </c>
      <c r="D465" s="70">
        <v>150422</v>
      </c>
      <c r="E465" s="74">
        <v>44806</v>
      </c>
      <c r="F465" s="73" t="s">
        <v>145</v>
      </c>
      <c r="G465" s="70">
        <v>6417</v>
      </c>
      <c r="H465" s="73" t="s">
        <v>355</v>
      </c>
      <c r="I465" s="505" t="s">
        <v>2610</v>
      </c>
      <c r="J465" s="437" t="s">
        <v>2611</v>
      </c>
    </row>
    <row r="466" spans="1:10" s="70" customFormat="1">
      <c r="A466" s="73" t="s">
        <v>144</v>
      </c>
      <c r="B466" s="70">
        <v>22000456</v>
      </c>
      <c r="C466" s="86">
        <v>80000</v>
      </c>
      <c r="D466" s="70">
        <v>134979</v>
      </c>
      <c r="E466" s="74">
        <v>44806</v>
      </c>
      <c r="F466" s="73" t="s">
        <v>145</v>
      </c>
      <c r="G466" s="70">
        <v>6417</v>
      </c>
      <c r="H466" s="73" t="s">
        <v>355</v>
      </c>
      <c r="I466" s="505" t="s">
        <v>2612</v>
      </c>
      <c r="J466" s="437" t="s">
        <v>2613</v>
      </c>
    </row>
    <row r="467" spans="1:10" s="70" customFormat="1">
      <c r="A467" s="73" t="s">
        <v>144</v>
      </c>
      <c r="B467" s="70">
        <v>22000457</v>
      </c>
      <c r="C467" s="86">
        <v>3076.2</v>
      </c>
      <c r="D467" s="70">
        <v>387488</v>
      </c>
      <c r="E467" s="74">
        <v>44806</v>
      </c>
      <c r="F467" s="73" t="s">
        <v>145</v>
      </c>
      <c r="G467" s="70">
        <v>6417</v>
      </c>
      <c r="H467" s="73" t="s">
        <v>355</v>
      </c>
      <c r="I467" s="505" t="s">
        <v>2360</v>
      </c>
      <c r="J467" s="437" t="s">
        <v>2614</v>
      </c>
    </row>
    <row r="468" spans="1:10" s="70" customFormat="1">
      <c r="A468" s="73" t="s">
        <v>144</v>
      </c>
      <c r="B468" s="70">
        <v>22000453</v>
      </c>
      <c r="C468" s="86">
        <v>115510</v>
      </c>
      <c r="D468" s="70">
        <v>282531</v>
      </c>
      <c r="E468" s="74">
        <v>44806</v>
      </c>
      <c r="F468" s="73" t="s">
        <v>145</v>
      </c>
      <c r="G468" s="70">
        <v>6417</v>
      </c>
      <c r="H468" s="73" t="s">
        <v>358</v>
      </c>
      <c r="I468" s="505" t="s">
        <v>2360</v>
      </c>
      <c r="J468" s="437" t="s">
        <v>2615</v>
      </c>
    </row>
    <row r="469" spans="1:10" s="70" customFormat="1">
      <c r="A469" s="73" t="s">
        <v>144</v>
      </c>
      <c r="B469" s="70">
        <v>22000455</v>
      </c>
      <c r="C469" s="86">
        <v>65499</v>
      </c>
      <c r="D469" s="70">
        <v>135060</v>
      </c>
      <c r="E469" s="74">
        <v>44806</v>
      </c>
      <c r="F469" s="73" t="s">
        <v>145</v>
      </c>
      <c r="G469" s="70">
        <v>6417</v>
      </c>
      <c r="H469" s="73" t="s">
        <v>358</v>
      </c>
      <c r="I469" s="505" t="s">
        <v>2349</v>
      </c>
      <c r="J469" s="437" t="s">
        <v>2616</v>
      </c>
    </row>
    <row r="470" spans="1:10" s="70" customFormat="1">
      <c r="A470" s="73" t="s">
        <v>144</v>
      </c>
      <c r="B470" s="70">
        <v>22000458</v>
      </c>
      <c r="C470" s="86">
        <v>139791</v>
      </c>
      <c r="D470" s="70">
        <v>387488</v>
      </c>
      <c r="E470" s="74">
        <v>44806</v>
      </c>
      <c r="F470" s="73" t="s">
        <v>145</v>
      </c>
      <c r="G470" s="70">
        <v>6417</v>
      </c>
      <c r="H470" s="73" t="s">
        <v>358</v>
      </c>
      <c r="I470" s="505" t="s">
        <v>2360</v>
      </c>
      <c r="J470" s="437" t="s">
        <v>2617</v>
      </c>
    </row>
    <row r="471" spans="1:10" s="70" customFormat="1">
      <c r="A471" s="73" t="s">
        <v>144</v>
      </c>
      <c r="B471" s="70">
        <v>22000459</v>
      </c>
      <c r="C471" s="86">
        <v>189990</v>
      </c>
      <c r="D471" s="70">
        <v>134868</v>
      </c>
      <c r="E471" s="74">
        <v>44809</v>
      </c>
      <c r="F471" s="73" t="s">
        <v>145</v>
      </c>
      <c r="G471" s="70">
        <v>6417</v>
      </c>
      <c r="H471" s="73" t="s">
        <v>358</v>
      </c>
      <c r="I471" s="505" t="s">
        <v>2349</v>
      </c>
      <c r="J471" s="437" t="s">
        <v>2618</v>
      </c>
    </row>
    <row r="472" spans="1:10" s="70" customFormat="1">
      <c r="A472" s="73" t="s">
        <v>144</v>
      </c>
      <c r="B472" s="70">
        <v>22000460</v>
      </c>
      <c r="C472" s="86">
        <v>200000</v>
      </c>
      <c r="D472" s="70">
        <v>1335352</v>
      </c>
      <c r="E472" s="74">
        <v>44813</v>
      </c>
      <c r="F472" s="73" t="s">
        <v>145</v>
      </c>
      <c r="G472" s="70">
        <v>6417</v>
      </c>
      <c r="H472" s="73" t="s">
        <v>355</v>
      </c>
      <c r="I472" s="505" t="s">
        <v>2333</v>
      </c>
      <c r="J472" s="437" t="s">
        <v>2619</v>
      </c>
    </row>
    <row r="473" spans="1:10" s="70" customFormat="1">
      <c r="A473" s="73" t="s">
        <v>144</v>
      </c>
      <c r="B473" s="70">
        <v>22000461</v>
      </c>
      <c r="C473" s="86">
        <v>54080.07</v>
      </c>
      <c r="D473" s="70">
        <v>134998</v>
      </c>
      <c r="E473" s="74">
        <v>44813</v>
      </c>
      <c r="F473" s="73" t="s">
        <v>145</v>
      </c>
      <c r="G473" s="70">
        <v>6417</v>
      </c>
      <c r="H473" s="73" t="s">
        <v>355</v>
      </c>
      <c r="I473" s="505" t="s">
        <v>2610</v>
      </c>
      <c r="J473" s="437" t="s">
        <v>2620</v>
      </c>
    </row>
    <row r="474" spans="1:10" s="70" customFormat="1">
      <c r="A474" s="73" t="s">
        <v>144</v>
      </c>
      <c r="B474" s="70">
        <v>22000463</v>
      </c>
      <c r="C474" s="86">
        <v>62136.4</v>
      </c>
      <c r="D474" s="70">
        <v>289189</v>
      </c>
      <c r="E474" s="74">
        <v>44813</v>
      </c>
      <c r="F474" s="73" t="s">
        <v>145</v>
      </c>
      <c r="G474" s="70">
        <v>6417</v>
      </c>
      <c r="H474" s="73" t="s">
        <v>355</v>
      </c>
      <c r="I474" s="505" t="s">
        <v>2333</v>
      </c>
      <c r="J474" s="437" t="s">
        <v>2621</v>
      </c>
    </row>
    <row r="475" spans="1:10" s="70" customFormat="1">
      <c r="A475" s="73" t="s">
        <v>144</v>
      </c>
      <c r="B475" s="70">
        <v>22000462</v>
      </c>
      <c r="C475" s="86">
        <v>24299.9</v>
      </c>
      <c r="D475" s="70">
        <v>134998</v>
      </c>
      <c r="E475" s="74">
        <v>44813</v>
      </c>
      <c r="F475" s="73" t="s">
        <v>145</v>
      </c>
      <c r="G475" s="70">
        <v>6417</v>
      </c>
      <c r="H475" s="73" t="s">
        <v>358</v>
      </c>
      <c r="I475" s="505" t="s">
        <v>2610</v>
      </c>
      <c r="J475" s="437" t="s">
        <v>2622</v>
      </c>
    </row>
    <row r="476" spans="1:10" s="70" customFormat="1">
      <c r="A476" s="73" t="s">
        <v>144</v>
      </c>
      <c r="B476" s="70">
        <v>22000464</v>
      </c>
      <c r="C476" s="86">
        <v>137580</v>
      </c>
      <c r="D476" s="70">
        <v>289189</v>
      </c>
      <c r="E476" s="74">
        <v>44813</v>
      </c>
      <c r="F476" s="73" t="s">
        <v>145</v>
      </c>
      <c r="G476" s="70">
        <v>6417</v>
      </c>
      <c r="H476" s="73" t="s">
        <v>358</v>
      </c>
      <c r="I476" s="505" t="s">
        <v>2333</v>
      </c>
      <c r="J476" s="437" t="s">
        <v>2623</v>
      </c>
    </row>
    <row r="477" spans="1:10" s="70" customFormat="1">
      <c r="A477" s="73" t="s">
        <v>144</v>
      </c>
      <c r="B477" s="70">
        <v>22000465</v>
      </c>
      <c r="C477" s="86">
        <v>150637.26999999999</v>
      </c>
      <c r="D477" s="70">
        <v>470145</v>
      </c>
      <c r="E477" s="74">
        <v>44816</v>
      </c>
      <c r="F477" s="73" t="s">
        <v>145</v>
      </c>
      <c r="G477" s="70">
        <v>6417</v>
      </c>
      <c r="H477" s="73" t="s">
        <v>355</v>
      </c>
      <c r="I477" s="505" t="s">
        <v>2333</v>
      </c>
      <c r="J477" s="437" t="s">
        <v>2624</v>
      </c>
    </row>
    <row r="478" spans="1:10" s="70" customFormat="1">
      <c r="A478" s="73" t="s">
        <v>144</v>
      </c>
      <c r="B478" s="70">
        <v>22000468</v>
      </c>
      <c r="C478" s="86">
        <v>171137.04</v>
      </c>
      <c r="D478" s="70">
        <v>104132</v>
      </c>
      <c r="E478" s="74">
        <v>44816</v>
      </c>
      <c r="F478" s="73" t="s">
        <v>145</v>
      </c>
      <c r="G478" s="70">
        <v>6417</v>
      </c>
      <c r="H478" s="73" t="s">
        <v>355</v>
      </c>
      <c r="I478" s="505" t="s">
        <v>2610</v>
      </c>
      <c r="J478" s="437" t="s">
        <v>2625</v>
      </c>
    </row>
    <row r="479" spans="1:10" s="70" customFormat="1">
      <c r="A479" s="73" t="s">
        <v>144</v>
      </c>
      <c r="B479" s="70">
        <v>22000469</v>
      </c>
      <c r="C479" s="86">
        <v>199440</v>
      </c>
      <c r="D479" s="70">
        <v>1500459</v>
      </c>
      <c r="E479" s="74">
        <v>44816</v>
      </c>
      <c r="F479" s="73" t="s">
        <v>145</v>
      </c>
      <c r="G479" s="70">
        <v>6417</v>
      </c>
      <c r="H479" s="73" t="s">
        <v>355</v>
      </c>
      <c r="I479" s="505" t="s">
        <v>2610</v>
      </c>
      <c r="J479" s="437" t="s">
        <v>2626</v>
      </c>
    </row>
    <row r="480" spans="1:10" s="70" customFormat="1">
      <c r="A480" s="73" t="s">
        <v>144</v>
      </c>
      <c r="B480" s="70">
        <v>22000470</v>
      </c>
      <c r="C480" s="86">
        <v>80514.58</v>
      </c>
      <c r="D480" s="70">
        <v>141498</v>
      </c>
      <c r="E480" s="74">
        <v>44816</v>
      </c>
      <c r="F480" s="73" t="s">
        <v>145</v>
      </c>
      <c r="G480" s="70">
        <v>6417</v>
      </c>
      <c r="H480" s="73" t="s">
        <v>355</v>
      </c>
      <c r="I480" s="505" t="s">
        <v>2360</v>
      </c>
      <c r="J480" s="437" t="s">
        <v>2627</v>
      </c>
    </row>
    <row r="481" spans="1:10" s="70" customFormat="1">
      <c r="A481" s="73" t="s">
        <v>144</v>
      </c>
      <c r="B481" s="70">
        <v>22000466</v>
      </c>
      <c r="C481" s="86">
        <v>49126.39</v>
      </c>
      <c r="D481" s="70">
        <v>470145</v>
      </c>
      <c r="E481" s="74">
        <v>44816</v>
      </c>
      <c r="F481" s="73" t="s">
        <v>145</v>
      </c>
      <c r="G481" s="70">
        <v>6417</v>
      </c>
      <c r="H481" s="73" t="s">
        <v>358</v>
      </c>
      <c r="I481" s="505" t="s">
        <v>2333</v>
      </c>
      <c r="J481" s="437" t="s">
        <v>2628</v>
      </c>
    </row>
    <row r="482" spans="1:10" s="70" customFormat="1">
      <c r="A482" s="73" t="s">
        <v>144</v>
      </c>
      <c r="B482" s="70">
        <v>22000467</v>
      </c>
      <c r="C482" s="86">
        <v>14000</v>
      </c>
      <c r="D482" s="70">
        <v>104132</v>
      </c>
      <c r="E482" s="74">
        <v>44816</v>
      </c>
      <c r="F482" s="73" t="s">
        <v>145</v>
      </c>
      <c r="G482" s="70">
        <v>6417</v>
      </c>
      <c r="H482" s="73" t="s">
        <v>358</v>
      </c>
      <c r="I482" s="505" t="s">
        <v>2610</v>
      </c>
      <c r="J482" s="437" t="s">
        <v>2629</v>
      </c>
    </row>
    <row r="483" spans="1:10" s="70" customFormat="1">
      <c r="A483" s="73" t="s">
        <v>144</v>
      </c>
      <c r="B483" s="70">
        <v>22000471</v>
      </c>
      <c r="C483" s="86">
        <v>36514</v>
      </c>
      <c r="D483" s="70">
        <v>141498</v>
      </c>
      <c r="E483" s="74">
        <v>44816</v>
      </c>
      <c r="F483" s="73" t="s">
        <v>145</v>
      </c>
      <c r="G483" s="70">
        <v>6417</v>
      </c>
      <c r="H483" s="73" t="s">
        <v>358</v>
      </c>
      <c r="I483" s="505" t="s">
        <v>2360</v>
      </c>
      <c r="J483" s="437" t="s">
        <v>2630</v>
      </c>
    </row>
    <row r="484" spans="1:10" s="70" customFormat="1">
      <c r="A484" s="73" t="s">
        <v>144</v>
      </c>
      <c r="B484" s="70">
        <v>22000472</v>
      </c>
      <c r="C484" s="86">
        <v>68490</v>
      </c>
      <c r="D484" s="70">
        <v>109119</v>
      </c>
      <c r="E484" s="74">
        <v>44818</v>
      </c>
      <c r="F484" s="73" t="s">
        <v>145</v>
      </c>
      <c r="G484" s="70">
        <v>6417</v>
      </c>
      <c r="H484" s="73" t="s">
        <v>456</v>
      </c>
      <c r="I484" s="73"/>
      <c r="J484" s="437" t="s">
        <v>2631</v>
      </c>
    </row>
    <row r="485" spans="1:10" s="70" customFormat="1">
      <c r="A485" s="73" t="s">
        <v>144</v>
      </c>
      <c r="B485" s="70">
        <v>22000473</v>
      </c>
      <c r="C485" s="86">
        <v>67103.19</v>
      </c>
      <c r="D485" s="70">
        <v>108769</v>
      </c>
      <c r="E485" s="74">
        <v>44818</v>
      </c>
      <c r="F485" s="73" t="s">
        <v>145</v>
      </c>
      <c r="G485" s="70">
        <v>6417</v>
      </c>
      <c r="H485" s="73" t="s">
        <v>456</v>
      </c>
      <c r="I485" s="73"/>
      <c r="J485" s="437" t="s">
        <v>2632</v>
      </c>
    </row>
    <row r="486" spans="1:10" s="70" customFormat="1">
      <c r="A486" s="73" t="s">
        <v>144</v>
      </c>
      <c r="B486" s="70">
        <v>22000474</v>
      </c>
      <c r="C486" s="86">
        <v>345</v>
      </c>
      <c r="D486" s="70">
        <v>134861</v>
      </c>
      <c r="E486" s="74">
        <v>44818</v>
      </c>
      <c r="F486" s="73" t="s">
        <v>145</v>
      </c>
      <c r="G486" s="70">
        <v>6417</v>
      </c>
      <c r="H486" s="73" t="s">
        <v>355</v>
      </c>
      <c r="I486" s="505" t="s">
        <v>2360</v>
      </c>
      <c r="J486" s="437" t="s">
        <v>2633</v>
      </c>
    </row>
    <row r="487" spans="1:10" s="70" customFormat="1">
      <c r="A487" s="73" t="s">
        <v>144</v>
      </c>
      <c r="B487" s="70">
        <v>22000476</v>
      </c>
      <c r="C487" s="86">
        <v>103905.72</v>
      </c>
      <c r="D487" s="70">
        <v>1463062</v>
      </c>
      <c r="E487" s="74">
        <v>44818</v>
      </c>
      <c r="F487" s="73" t="s">
        <v>145</v>
      </c>
      <c r="G487" s="70">
        <v>6417</v>
      </c>
      <c r="H487" s="73" t="s">
        <v>355</v>
      </c>
      <c r="I487" s="505" t="s">
        <v>2360</v>
      </c>
      <c r="J487" s="437" t="s">
        <v>2634</v>
      </c>
    </row>
    <row r="488" spans="1:10" s="70" customFormat="1">
      <c r="A488" s="73" t="s">
        <v>144</v>
      </c>
      <c r="B488" s="70">
        <v>22000478</v>
      </c>
      <c r="C488" s="86">
        <v>150375.88</v>
      </c>
      <c r="D488" s="70">
        <v>365324</v>
      </c>
      <c r="E488" s="74">
        <v>44818</v>
      </c>
      <c r="F488" s="73" t="s">
        <v>145</v>
      </c>
      <c r="G488" s="70">
        <v>6417</v>
      </c>
      <c r="H488" s="73" t="s">
        <v>355</v>
      </c>
      <c r="I488" s="505" t="s">
        <v>2333</v>
      </c>
      <c r="J488" s="437" t="s">
        <v>2635</v>
      </c>
    </row>
    <row r="489" spans="1:10" s="70" customFormat="1">
      <c r="A489" s="73" t="s">
        <v>144</v>
      </c>
      <c r="B489" s="70">
        <v>22000475</v>
      </c>
      <c r="C489" s="86">
        <v>99945.25</v>
      </c>
      <c r="D489" s="70">
        <v>134861</v>
      </c>
      <c r="E489" s="74">
        <v>44818</v>
      </c>
      <c r="F489" s="73" t="s">
        <v>145</v>
      </c>
      <c r="G489" s="70">
        <v>6417</v>
      </c>
      <c r="H489" s="73" t="s">
        <v>358</v>
      </c>
      <c r="I489" s="505" t="s">
        <v>2360</v>
      </c>
      <c r="J489" s="437" t="s">
        <v>2636</v>
      </c>
    </row>
    <row r="490" spans="1:10" s="70" customFormat="1">
      <c r="A490" s="73" t="s">
        <v>144</v>
      </c>
      <c r="B490" s="70">
        <v>22000477</v>
      </c>
      <c r="C490" s="86">
        <v>94243.78</v>
      </c>
      <c r="D490" s="70">
        <v>1463062</v>
      </c>
      <c r="E490" s="74">
        <v>44818</v>
      </c>
      <c r="F490" s="73" t="s">
        <v>145</v>
      </c>
      <c r="G490" s="70">
        <v>6417</v>
      </c>
      <c r="H490" s="73" t="s">
        <v>358</v>
      </c>
      <c r="I490" s="505" t="s">
        <v>2360</v>
      </c>
      <c r="J490" s="437" t="s">
        <v>2637</v>
      </c>
    </row>
    <row r="491" spans="1:10" s="70" customFormat="1">
      <c r="A491" s="73" t="s">
        <v>144</v>
      </c>
      <c r="B491" s="70">
        <v>22000479</v>
      </c>
      <c r="C491" s="86">
        <v>49472.87</v>
      </c>
      <c r="D491" s="70">
        <v>365324</v>
      </c>
      <c r="E491" s="74">
        <v>44818</v>
      </c>
      <c r="F491" s="73" t="s">
        <v>145</v>
      </c>
      <c r="G491" s="70">
        <v>6417</v>
      </c>
      <c r="H491" s="73" t="s">
        <v>358</v>
      </c>
      <c r="I491" s="505" t="s">
        <v>2333</v>
      </c>
      <c r="J491" s="437" t="s">
        <v>2638</v>
      </c>
    </row>
    <row r="492" spans="1:10" s="70" customFormat="1">
      <c r="A492" s="73" t="s">
        <v>144</v>
      </c>
      <c r="B492" s="70">
        <v>22000480</v>
      </c>
      <c r="C492" s="86">
        <v>400000</v>
      </c>
      <c r="D492" s="70">
        <v>122820</v>
      </c>
      <c r="E492" s="74">
        <v>44818</v>
      </c>
      <c r="F492" s="73" t="s">
        <v>145</v>
      </c>
      <c r="G492" s="70">
        <v>6417</v>
      </c>
      <c r="H492" s="73" t="s">
        <v>2639</v>
      </c>
      <c r="I492" s="73"/>
      <c r="J492" s="437" t="s">
        <v>2640</v>
      </c>
    </row>
    <row r="493" spans="1:10" s="70" customFormat="1">
      <c r="A493" s="73" t="s">
        <v>144</v>
      </c>
      <c r="B493" s="70">
        <v>22000481</v>
      </c>
      <c r="C493" s="86">
        <v>115000</v>
      </c>
      <c r="D493" s="70">
        <v>105389</v>
      </c>
      <c r="E493" s="74">
        <v>44818</v>
      </c>
      <c r="F493" s="73" t="s">
        <v>145</v>
      </c>
      <c r="G493" s="70">
        <v>6417</v>
      </c>
      <c r="H493" s="73" t="s">
        <v>2639</v>
      </c>
      <c r="I493" s="73"/>
      <c r="J493" s="437" t="s">
        <v>2641</v>
      </c>
    </row>
    <row r="494" spans="1:10" s="70" customFormat="1">
      <c r="A494" s="73" t="s">
        <v>144</v>
      </c>
      <c r="B494" s="70">
        <v>22000482</v>
      </c>
      <c r="C494" s="86">
        <v>195262.59</v>
      </c>
      <c r="D494" s="70">
        <v>282518</v>
      </c>
      <c r="E494" s="74">
        <v>44819</v>
      </c>
      <c r="F494" s="73" t="s">
        <v>145</v>
      </c>
      <c r="G494" s="70">
        <v>6417</v>
      </c>
      <c r="H494" s="73" t="s">
        <v>355</v>
      </c>
      <c r="I494" s="505" t="s">
        <v>2360</v>
      </c>
      <c r="J494" s="437" t="s">
        <v>2642</v>
      </c>
    </row>
    <row r="495" spans="1:10" s="70" customFormat="1">
      <c r="A495" s="73" t="s">
        <v>144</v>
      </c>
      <c r="B495" s="70">
        <v>22000484</v>
      </c>
      <c r="C495" s="86">
        <v>80000</v>
      </c>
      <c r="D495" s="70">
        <v>134968</v>
      </c>
      <c r="E495" s="74">
        <v>44819</v>
      </c>
      <c r="F495" s="73" t="s">
        <v>145</v>
      </c>
      <c r="G495" s="70">
        <v>6417</v>
      </c>
      <c r="H495" s="73" t="s">
        <v>355</v>
      </c>
      <c r="I495" s="505" t="s">
        <v>2643</v>
      </c>
      <c r="J495" s="437" t="s">
        <v>2644</v>
      </c>
    </row>
    <row r="496" spans="1:10" s="70" customFormat="1">
      <c r="A496" s="73" t="s">
        <v>144</v>
      </c>
      <c r="B496" s="70">
        <v>22000485</v>
      </c>
      <c r="C496" s="86">
        <v>173468.18</v>
      </c>
      <c r="D496" s="70">
        <v>517699</v>
      </c>
      <c r="E496" s="74">
        <v>44819</v>
      </c>
      <c r="F496" s="73" t="s">
        <v>145</v>
      </c>
      <c r="G496" s="70">
        <v>6417</v>
      </c>
      <c r="H496" s="73" t="s">
        <v>355</v>
      </c>
      <c r="I496" s="505" t="s">
        <v>2333</v>
      </c>
      <c r="J496" s="437" t="s">
        <v>2645</v>
      </c>
    </row>
    <row r="497" spans="1:10" s="70" customFormat="1">
      <c r="A497" s="73" t="s">
        <v>144</v>
      </c>
      <c r="B497" s="70">
        <v>22000487</v>
      </c>
      <c r="C497" s="86">
        <v>708130.66</v>
      </c>
      <c r="D497" s="70">
        <v>1003374</v>
      </c>
      <c r="E497" s="74">
        <v>44819</v>
      </c>
      <c r="F497" s="73" t="s">
        <v>145</v>
      </c>
      <c r="G497" s="70">
        <v>6417</v>
      </c>
      <c r="H497" s="73" t="s">
        <v>456</v>
      </c>
      <c r="I497" s="73"/>
      <c r="J497" s="437" t="s">
        <v>2646</v>
      </c>
    </row>
    <row r="498" spans="1:10" s="70" customFormat="1">
      <c r="A498" s="73" t="s">
        <v>144</v>
      </c>
      <c r="B498" s="70">
        <v>22000486</v>
      </c>
      <c r="C498" s="86">
        <v>26531.82</v>
      </c>
      <c r="D498" s="70">
        <v>517699</v>
      </c>
      <c r="E498" s="74">
        <v>44819</v>
      </c>
      <c r="F498" s="73" t="s">
        <v>145</v>
      </c>
      <c r="G498" s="70">
        <v>6417</v>
      </c>
      <c r="H498" s="73" t="s">
        <v>358</v>
      </c>
      <c r="I498" s="505" t="s">
        <v>2333</v>
      </c>
      <c r="J498" s="437" t="s">
        <v>2647</v>
      </c>
    </row>
    <row r="499" spans="1:10" s="70" customFormat="1">
      <c r="A499" s="73" t="s">
        <v>144</v>
      </c>
      <c r="B499" s="70">
        <v>22000488</v>
      </c>
      <c r="C499" s="86">
        <v>4736.74</v>
      </c>
      <c r="D499" s="70">
        <v>282518</v>
      </c>
      <c r="E499" s="74">
        <v>44819</v>
      </c>
      <c r="F499" s="73" t="s">
        <v>145</v>
      </c>
      <c r="G499" s="70">
        <v>6417</v>
      </c>
      <c r="H499" s="73" t="s">
        <v>358</v>
      </c>
      <c r="I499" s="505" t="s">
        <v>2360</v>
      </c>
      <c r="J499" s="437" t="s">
        <v>2648</v>
      </c>
    </row>
    <row r="500" spans="1:10" s="70" customFormat="1">
      <c r="A500" s="73" t="s">
        <v>144</v>
      </c>
      <c r="B500" s="70">
        <v>22000489</v>
      </c>
      <c r="C500" s="86">
        <v>40590</v>
      </c>
      <c r="D500" s="70">
        <v>134916</v>
      </c>
      <c r="E500" s="74">
        <v>44819</v>
      </c>
      <c r="F500" s="73" t="s">
        <v>145</v>
      </c>
      <c r="G500" s="70">
        <v>6417</v>
      </c>
      <c r="H500" s="73" t="s">
        <v>358</v>
      </c>
      <c r="I500" s="505" t="s">
        <v>2349</v>
      </c>
      <c r="J500" s="437" t="s">
        <v>2649</v>
      </c>
    </row>
    <row r="501" spans="1:10" s="70" customFormat="1">
      <c r="A501" s="73" t="s">
        <v>144</v>
      </c>
      <c r="B501" s="70">
        <v>22000490</v>
      </c>
      <c r="C501" s="86">
        <v>1512714.66</v>
      </c>
      <c r="D501" s="70">
        <v>106681</v>
      </c>
      <c r="E501" s="74">
        <v>44820</v>
      </c>
      <c r="F501" s="73" t="s">
        <v>145</v>
      </c>
      <c r="G501" s="70">
        <v>6417</v>
      </c>
      <c r="H501" s="73" t="s">
        <v>456</v>
      </c>
      <c r="I501" s="73"/>
      <c r="J501" s="437" t="s">
        <v>2650</v>
      </c>
    </row>
    <row r="502" spans="1:10" s="70" customFormat="1">
      <c r="A502" s="73" t="s">
        <v>144</v>
      </c>
      <c r="B502" s="70">
        <v>22000491</v>
      </c>
      <c r="C502" s="86">
        <v>4800</v>
      </c>
      <c r="D502" s="70">
        <v>1350859</v>
      </c>
      <c r="E502" s="74">
        <v>44823</v>
      </c>
      <c r="F502" s="73" t="s">
        <v>145</v>
      </c>
      <c r="G502" s="70">
        <v>6417</v>
      </c>
      <c r="H502" s="73" t="s">
        <v>419</v>
      </c>
      <c r="I502" s="73"/>
      <c r="J502" s="437" t="s">
        <v>2651</v>
      </c>
    </row>
    <row r="503" spans="1:10" s="70" customFormat="1">
      <c r="A503" s="73" t="s">
        <v>144</v>
      </c>
      <c r="B503" s="70">
        <v>22000492</v>
      </c>
      <c r="C503" s="86">
        <v>210789.67</v>
      </c>
      <c r="D503" s="70">
        <v>108769</v>
      </c>
      <c r="E503" s="74">
        <v>44824</v>
      </c>
      <c r="F503" s="73" t="s">
        <v>145</v>
      </c>
      <c r="G503" s="70">
        <v>6417</v>
      </c>
      <c r="H503" s="73" t="s">
        <v>456</v>
      </c>
      <c r="I503" s="73"/>
      <c r="J503" s="437" t="s">
        <v>2652</v>
      </c>
    </row>
    <row r="504" spans="1:10" s="70" customFormat="1">
      <c r="A504" s="73" t="s">
        <v>144</v>
      </c>
      <c r="B504" s="70">
        <v>22000493</v>
      </c>
      <c r="C504" s="86">
        <v>2030</v>
      </c>
      <c r="D504" s="70">
        <v>135043</v>
      </c>
      <c r="E504" s="74">
        <v>44824</v>
      </c>
      <c r="F504" s="73" t="s">
        <v>145</v>
      </c>
      <c r="G504" s="70">
        <v>6417</v>
      </c>
      <c r="H504" s="73" t="s">
        <v>355</v>
      </c>
      <c r="I504" s="505" t="s">
        <v>2349</v>
      </c>
      <c r="J504" s="437" t="s">
        <v>2653</v>
      </c>
    </row>
    <row r="505" spans="1:10" s="70" customFormat="1">
      <c r="A505" s="73" t="s">
        <v>144</v>
      </c>
      <c r="B505" s="70">
        <v>22000494</v>
      </c>
      <c r="C505" s="86">
        <v>148994</v>
      </c>
      <c r="D505" s="70">
        <v>135043</v>
      </c>
      <c r="E505" s="74">
        <v>44824</v>
      </c>
      <c r="F505" s="73" t="s">
        <v>145</v>
      </c>
      <c r="G505" s="70">
        <v>6417</v>
      </c>
      <c r="H505" s="73" t="s">
        <v>358</v>
      </c>
      <c r="I505" s="505" t="s">
        <v>2349</v>
      </c>
      <c r="J505" s="437" t="s">
        <v>2654</v>
      </c>
    </row>
    <row r="506" spans="1:10" s="70" customFormat="1">
      <c r="A506" s="73" t="s">
        <v>144</v>
      </c>
      <c r="B506" s="70">
        <v>22000495</v>
      </c>
      <c r="C506" s="86">
        <v>110356.4</v>
      </c>
      <c r="D506" s="70">
        <v>282548</v>
      </c>
      <c r="E506" s="74">
        <v>44825</v>
      </c>
      <c r="F506" s="73" t="s">
        <v>145</v>
      </c>
      <c r="G506" s="70">
        <v>6417</v>
      </c>
      <c r="H506" s="73" t="s">
        <v>355</v>
      </c>
      <c r="I506" s="505" t="s">
        <v>2333</v>
      </c>
      <c r="J506" s="437" t="s">
        <v>2655</v>
      </c>
    </row>
    <row r="507" spans="1:10" s="70" customFormat="1">
      <c r="A507" s="73" t="s">
        <v>144</v>
      </c>
      <c r="B507" s="70">
        <v>22000497</v>
      </c>
      <c r="C507" s="86">
        <v>200000</v>
      </c>
      <c r="D507" s="70">
        <v>1500465</v>
      </c>
      <c r="E507" s="74">
        <v>44825</v>
      </c>
      <c r="F507" s="73" t="s">
        <v>145</v>
      </c>
      <c r="G507" s="70">
        <v>6417</v>
      </c>
      <c r="H507" s="73" t="s">
        <v>355</v>
      </c>
      <c r="I507" s="505" t="s">
        <v>2610</v>
      </c>
      <c r="J507" s="437" t="s">
        <v>2656</v>
      </c>
    </row>
    <row r="508" spans="1:10" s="70" customFormat="1">
      <c r="A508" s="73" t="s">
        <v>144</v>
      </c>
      <c r="B508" s="70">
        <v>22000496</v>
      </c>
      <c r="C508" s="86">
        <v>88918</v>
      </c>
      <c r="D508" s="70">
        <v>282548</v>
      </c>
      <c r="E508" s="74">
        <v>44825</v>
      </c>
      <c r="F508" s="73" t="s">
        <v>145</v>
      </c>
      <c r="G508" s="70">
        <v>6417</v>
      </c>
      <c r="H508" s="73" t="s">
        <v>358</v>
      </c>
      <c r="I508" s="505" t="s">
        <v>2333</v>
      </c>
      <c r="J508" s="437" t="s">
        <v>2657</v>
      </c>
    </row>
    <row r="509" spans="1:10" s="70" customFormat="1">
      <c r="A509" s="73" t="s">
        <v>144</v>
      </c>
      <c r="B509" s="70">
        <v>22000498</v>
      </c>
      <c r="C509" s="86">
        <v>187953</v>
      </c>
      <c r="D509" s="70">
        <v>1500527</v>
      </c>
      <c r="E509" s="74">
        <v>44825</v>
      </c>
      <c r="F509" s="73" t="s">
        <v>145</v>
      </c>
      <c r="G509" s="70">
        <v>6417</v>
      </c>
      <c r="H509" s="73" t="s">
        <v>358</v>
      </c>
      <c r="I509" s="505" t="s">
        <v>2610</v>
      </c>
      <c r="J509" s="437" t="s">
        <v>2658</v>
      </c>
    </row>
    <row r="510" spans="1:10" s="70" customFormat="1">
      <c r="A510" s="73" t="s">
        <v>144</v>
      </c>
      <c r="B510" s="70">
        <v>22000499</v>
      </c>
      <c r="C510" s="86">
        <v>166192.44</v>
      </c>
      <c r="D510" s="70">
        <v>104132</v>
      </c>
      <c r="E510" s="74">
        <v>44826</v>
      </c>
      <c r="F510" s="73" t="s">
        <v>145</v>
      </c>
      <c r="G510" s="70">
        <v>6417</v>
      </c>
      <c r="H510" s="73" t="s">
        <v>355</v>
      </c>
      <c r="I510" s="505" t="s">
        <v>2610</v>
      </c>
      <c r="J510" s="437" t="s">
        <v>2659</v>
      </c>
    </row>
    <row r="511" spans="1:10" s="70" customFormat="1">
      <c r="A511" s="73" t="s">
        <v>144</v>
      </c>
      <c r="B511" s="70">
        <v>22000501</v>
      </c>
      <c r="C511" s="86">
        <v>80000</v>
      </c>
      <c r="D511" s="70">
        <v>1565617</v>
      </c>
      <c r="E511" s="74">
        <v>44826</v>
      </c>
      <c r="F511" s="73" t="s">
        <v>145</v>
      </c>
      <c r="G511" s="70">
        <v>6417</v>
      </c>
      <c r="H511" s="73" t="s">
        <v>355</v>
      </c>
      <c r="I511" s="505" t="s">
        <v>2333</v>
      </c>
      <c r="J511" s="437" t="s">
        <v>2660</v>
      </c>
    </row>
    <row r="512" spans="1:10" s="70" customFormat="1">
      <c r="A512" s="73" t="s">
        <v>144</v>
      </c>
      <c r="B512" s="70">
        <v>22000500</v>
      </c>
      <c r="C512" s="86">
        <v>13160</v>
      </c>
      <c r="D512" s="70">
        <v>104132</v>
      </c>
      <c r="E512" s="74">
        <v>44826</v>
      </c>
      <c r="F512" s="73" t="s">
        <v>145</v>
      </c>
      <c r="G512" s="70">
        <v>6417</v>
      </c>
      <c r="H512" s="73" t="s">
        <v>358</v>
      </c>
      <c r="I512" s="505" t="s">
        <v>2643</v>
      </c>
      <c r="J512" s="437" t="s">
        <v>2661</v>
      </c>
    </row>
    <row r="513" spans="1:10" s="70" customFormat="1">
      <c r="A513" s="73" t="s">
        <v>144</v>
      </c>
      <c r="B513" s="70">
        <v>22000502</v>
      </c>
      <c r="C513" s="86">
        <v>76000</v>
      </c>
      <c r="D513" s="70">
        <v>139058</v>
      </c>
      <c r="E513" s="74">
        <v>44827</v>
      </c>
      <c r="F513" s="73" t="s">
        <v>145</v>
      </c>
      <c r="G513" s="70">
        <v>6417</v>
      </c>
      <c r="H513" s="73" t="s">
        <v>358</v>
      </c>
      <c r="I513" s="505" t="s">
        <v>2610</v>
      </c>
      <c r="J513" s="437" t="s">
        <v>2662</v>
      </c>
    </row>
    <row r="514" spans="1:10" s="70" customFormat="1">
      <c r="A514" s="73" t="s">
        <v>144</v>
      </c>
      <c r="B514" s="70">
        <v>22000503</v>
      </c>
      <c r="C514" s="86">
        <v>93880</v>
      </c>
      <c r="D514" s="70">
        <v>1509225</v>
      </c>
      <c r="E514" s="74">
        <v>44830</v>
      </c>
      <c r="F514" s="73" t="s">
        <v>145</v>
      </c>
      <c r="G514" s="70">
        <v>6417</v>
      </c>
      <c r="H514" s="73" t="s">
        <v>355</v>
      </c>
      <c r="I514" s="505" t="s">
        <v>2643</v>
      </c>
      <c r="J514" s="437" t="s">
        <v>2663</v>
      </c>
    </row>
    <row r="515" spans="1:10" s="70" customFormat="1">
      <c r="A515" s="73" t="s">
        <v>144</v>
      </c>
      <c r="B515" s="70">
        <v>22000505</v>
      </c>
      <c r="C515" s="86">
        <v>130391</v>
      </c>
      <c r="D515" s="70">
        <v>346735</v>
      </c>
      <c r="E515" s="74">
        <v>44830</v>
      </c>
      <c r="F515" s="73" t="s">
        <v>145</v>
      </c>
      <c r="G515" s="70">
        <v>6417</v>
      </c>
      <c r="H515" s="73" t="s">
        <v>355</v>
      </c>
      <c r="I515" s="505" t="s">
        <v>2360</v>
      </c>
      <c r="J515" s="437" t="s">
        <v>2664</v>
      </c>
    </row>
    <row r="516" spans="1:10" s="70" customFormat="1">
      <c r="A516" s="73" t="s">
        <v>144</v>
      </c>
      <c r="B516" s="70">
        <v>22000504</v>
      </c>
      <c r="C516" s="86">
        <v>20053.29</v>
      </c>
      <c r="D516" s="70">
        <v>1509225</v>
      </c>
      <c r="E516" s="74">
        <v>44830</v>
      </c>
      <c r="F516" s="73" t="s">
        <v>145</v>
      </c>
      <c r="G516" s="70">
        <v>6417</v>
      </c>
      <c r="H516" s="73" t="s">
        <v>358</v>
      </c>
      <c r="I516" s="505" t="s">
        <v>2643</v>
      </c>
      <c r="J516" s="437" t="s">
        <v>2665</v>
      </c>
    </row>
    <row r="517" spans="1:10" s="70" customFormat="1">
      <c r="A517" s="73" t="s">
        <v>144</v>
      </c>
      <c r="B517" s="70">
        <v>22000506</v>
      </c>
      <c r="C517" s="86">
        <v>22508</v>
      </c>
      <c r="D517" s="70">
        <v>346735</v>
      </c>
      <c r="E517" s="74">
        <v>44830</v>
      </c>
      <c r="F517" s="73" t="s">
        <v>145</v>
      </c>
      <c r="G517" s="70">
        <v>6417</v>
      </c>
      <c r="H517" s="73" t="s">
        <v>358</v>
      </c>
      <c r="I517" s="505" t="s">
        <v>2360</v>
      </c>
      <c r="J517" s="437" t="s">
        <v>2666</v>
      </c>
    </row>
    <row r="518" spans="1:10" s="70" customFormat="1">
      <c r="A518" s="73" t="s">
        <v>144</v>
      </c>
      <c r="B518" s="70">
        <v>22000507</v>
      </c>
      <c r="C518" s="86">
        <v>6600</v>
      </c>
      <c r="D518" s="70">
        <v>118190</v>
      </c>
      <c r="E518" s="74">
        <v>44833</v>
      </c>
      <c r="F518" s="73" t="s">
        <v>145</v>
      </c>
      <c r="G518" s="70">
        <v>6417</v>
      </c>
      <c r="H518" s="73" t="s">
        <v>419</v>
      </c>
      <c r="I518" s="73"/>
      <c r="J518" s="75" t="s">
        <v>2667</v>
      </c>
    </row>
    <row r="519" spans="1:10" s="70" customFormat="1">
      <c r="A519" s="73" t="s">
        <v>144</v>
      </c>
      <c r="B519" s="70">
        <v>22000508</v>
      </c>
      <c r="C519" s="86">
        <v>25028.89</v>
      </c>
      <c r="D519" s="70">
        <v>912003</v>
      </c>
      <c r="E519" s="74">
        <v>44833</v>
      </c>
      <c r="F519" s="73" t="s">
        <v>145</v>
      </c>
      <c r="G519" s="70">
        <v>6417</v>
      </c>
      <c r="H519" s="73" t="s">
        <v>330</v>
      </c>
      <c r="I519" s="73"/>
      <c r="J519" s="437" t="s">
        <v>2668</v>
      </c>
    </row>
    <row r="521" spans="1:10" s="70" customFormat="1" ht="18.75">
      <c r="A521" s="160" t="s">
        <v>2738</v>
      </c>
      <c r="I521" s="78"/>
      <c r="J521" s="496"/>
    </row>
    <row r="522" spans="1:10" s="70" customFormat="1">
      <c r="A522" s="76" t="s">
        <v>139</v>
      </c>
      <c r="B522" s="76" t="s">
        <v>170</v>
      </c>
      <c r="C522" s="85" t="s">
        <v>171</v>
      </c>
      <c r="D522" s="76" t="s">
        <v>455</v>
      </c>
      <c r="E522" s="76" t="s">
        <v>172</v>
      </c>
      <c r="F522" s="76" t="s">
        <v>140</v>
      </c>
      <c r="G522" s="76" t="s">
        <v>327</v>
      </c>
      <c r="H522" s="76" t="s">
        <v>326</v>
      </c>
      <c r="I522" s="76" t="s">
        <v>2718</v>
      </c>
      <c r="J522" s="87" t="s">
        <v>173</v>
      </c>
    </row>
    <row r="523" spans="1:10" s="79" customFormat="1">
      <c r="A523" s="470" t="s">
        <v>144</v>
      </c>
      <c r="B523" s="79">
        <v>22000509</v>
      </c>
      <c r="C523" s="468">
        <v>44730</v>
      </c>
      <c r="D523" s="79">
        <v>1242590</v>
      </c>
      <c r="E523" s="469">
        <v>44837</v>
      </c>
      <c r="F523" s="470" t="s">
        <v>145</v>
      </c>
      <c r="G523" s="79">
        <v>6417</v>
      </c>
      <c r="H523" s="470" t="s">
        <v>456</v>
      </c>
      <c r="I523" s="470"/>
      <c r="J523" s="482" t="s">
        <v>2669</v>
      </c>
    </row>
    <row r="524" spans="1:10" s="79" customFormat="1">
      <c r="A524" s="470" t="s">
        <v>144</v>
      </c>
      <c r="B524" s="79">
        <v>22000510</v>
      </c>
      <c r="C524" s="468">
        <v>61058.36</v>
      </c>
      <c r="D524" s="79">
        <v>308490</v>
      </c>
      <c r="E524" s="469">
        <v>44837</v>
      </c>
      <c r="F524" s="470" t="s">
        <v>145</v>
      </c>
      <c r="G524" s="79">
        <v>6417</v>
      </c>
      <c r="H524" s="470" t="s">
        <v>355</v>
      </c>
      <c r="I524" s="483" t="s">
        <v>2360</v>
      </c>
      <c r="J524" s="482" t="s">
        <v>2670</v>
      </c>
    </row>
    <row r="525" spans="1:10" s="79" customFormat="1">
      <c r="A525" s="470" t="s">
        <v>144</v>
      </c>
      <c r="B525" s="79">
        <v>22000512</v>
      </c>
      <c r="C525" s="468">
        <v>48457.2</v>
      </c>
      <c r="D525" s="79">
        <v>974578</v>
      </c>
      <c r="E525" s="469">
        <v>44837</v>
      </c>
      <c r="F525" s="470" t="s">
        <v>145</v>
      </c>
      <c r="G525" s="79">
        <v>6417</v>
      </c>
      <c r="H525" s="470" t="s">
        <v>355</v>
      </c>
      <c r="I525" s="483" t="s">
        <v>2333</v>
      </c>
      <c r="J525" s="482" t="s">
        <v>2671</v>
      </c>
    </row>
    <row r="526" spans="1:10" s="79" customFormat="1">
      <c r="A526" s="470" t="s">
        <v>144</v>
      </c>
      <c r="B526" s="79">
        <v>22000514</v>
      </c>
      <c r="C526" s="468">
        <v>200000</v>
      </c>
      <c r="D526" s="79">
        <v>1002512</v>
      </c>
      <c r="E526" s="469">
        <v>44837</v>
      </c>
      <c r="F526" s="470" t="s">
        <v>145</v>
      </c>
      <c r="G526" s="79">
        <v>6417</v>
      </c>
      <c r="H526" s="470" t="s">
        <v>355</v>
      </c>
      <c r="I526" s="483" t="s">
        <v>2643</v>
      </c>
      <c r="J526" s="482" t="s">
        <v>2672</v>
      </c>
    </row>
    <row r="527" spans="1:10" s="79" customFormat="1">
      <c r="A527" s="470" t="s">
        <v>144</v>
      </c>
      <c r="B527" s="79">
        <v>22000516</v>
      </c>
      <c r="C527" s="468">
        <v>850</v>
      </c>
      <c r="D527" s="79">
        <v>135083</v>
      </c>
      <c r="E527" s="469">
        <v>44837</v>
      </c>
      <c r="F527" s="470" t="s">
        <v>145</v>
      </c>
      <c r="G527" s="79">
        <v>6417</v>
      </c>
      <c r="H527" s="470" t="s">
        <v>355</v>
      </c>
      <c r="I527" s="483" t="s">
        <v>2610</v>
      </c>
      <c r="J527" s="482" t="s">
        <v>2673</v>
      </c>
    </row>
    <row r="528" spans="1:10" s="79" customFormat="1">
      <c r="A528" s="470" t="s">
        <v>144</v>
      </c>
      <c r="B528" s="79">
        <v>22000518</v>
      </c>
      <c r="C528" s="468">
        <v>200000</v>
      </c>
      <c r="D528" s="79">
        <v>142582</v>
      </c>
      <c r="E528" s="469">
        <v>44837</v>
      </c>
      <c r="F528" s="470" t="s">
        <v>145</v>
      </c>
      <c r="G528" s="79">
        <v>6417</v>
      </c>
      <c r="H528" s="470" t="s">
        <v>355</v>
      </c>
      <c r="I528" s="483" t="s">
        <v>2360</v>
      </c>
      <c r="J528" s="482" t="s">
        <v>2674</v>
      </c>
    </row>
    <row r="529" spans="1:10" s="79" customFormat="1">
      <c r="A529" s="470" t="s">
        <v>144</v>
      </c>
      <c r="B529" s="79">
        <v>22000519</v>
      </c>
      <c r="C529" s="468">
        <v>120000</v>
      </c>
      <c r="D529" s="79">
        <v>1440692</v>
      </c>
      <c r="E529" s="469">
        <v>44837</v>
      </c>
      <c r="F529" s="470" t="s">
        <v>145</v>
      </c>
      <c r="G529" s="79">
        <v>6417</v>
      </c>
      <c r="H529" s="470" t="s">
        <v>355</v>
      </c>
      <c r="I529" s="483" t="s">
        <v>2610</v>
      </c>
      <c r="J529" s="482" t="s">
        <v>2675</v>
      </c>
    </row>
    <row r="530" spans="1:10" s="79" customFormat="1">
      <c r="A530" s="470" t="s">
        <v>144</v>
      </c>
      <c r="B530" s="79">
        <v>22000511</v>
      </c>
      <c r="C530" s="468">
        <v>111532.41</v>
      </c>
      <c r="D530" s="79">
        <v>308490</v>
      </c>
      <c r="E530" s="469">
        <v>44837</v>
      </c>
      <c r="F530" s="470" t="s">
        <v>145</v>
      </c>
      <c r="G530" s="79">
        <v>6417</v>
      </c>
      <c r="H530" s="470" t="s">
        <v>358</v>
      </c>
      <c r="I530" s="483" t="s">
        <v>2360</v>
      </c>
      <c r="J530" s="482" t="s">
        <v>2719</v>
      </c>
    </row>
    <row r="531" spans="1:10" s="79" customFormat="1">
      <c r="A531" s="470" t="s">
        <v>144</v>
      </c>
      <c r="B531" s="79">
        <v>22000513</v>
      </c>
      <c r="C531" s="468">
        <v>23507.58</v>
      </c>
      <c r="D531" s="79">
        <v>974578</v>
      </c>
      <c r="E531" s="469">
        <v>44837</v>
      </c>
      <c r="F531" s="470" t="s">
        <v>145</v>
      </c>
      <c r="G531" s="79">
        <v>6417</v>
      </c>
      <c r="H531" s="470" t="s">
        <v>358</v>
      </c>
      <c r="I531" s="483" t="s">
        <v>2333</v>
      </c>
      <c r="J531" s="482" t="s">
        <v>2720</v>
      </c>
    </row>
    <row r="532" spans="1:10" s="79" customFormat="1">
      <c r="A532" s="470" t="s">
        <v>144</v>
      </c>
      <c r="B532" s="79">
        <v>22000515</v>
      </c>
      <c r="C532" s="468">
        <v>199074.68</v>
      </c>
      <c r="D532" s="79">
        <v>658790</v>
      </c>
      <c r="E532" s="469">
        <v>44837</v>
      </c>
      <c r="F532" s="470" t="s">
        <v>145</v>
      </c>
      <c r="G532" s="79">
        <v>6417</v>
      </c>
      <c r="H532" s="470" t="s">
        <v>358</v>
      </c>
      <c r="I532" s="483" t="s">
        <v>2360</v>
      </c>
      <c r="J532" s="502" t="s">
        <v>2721</v>
      </c>
    </row>
    <row r="533" spans="1:10" s="79" customFormat="1">
      <c r="A533" s="470" t="s">
        <v>144</v>
      </c>
      <c r="B533" s="79">
        <v>22000517</v>
      </c>
      <c r="C533" s="468">
        <v>78995.7</v>
      </c>
      <c r="D533" s="79">
        <v>135083</v>
      </c>
      <c r="E533" s="469">
        <v>44837</v>
      </c>
      <c r="F533" s="470" t="s">
        <v>145</v>
      </c>
      <c r="G533" s="79">
        <v>6417</v>
      </c>
      <c r="H533" s="470" t="s">
        <v>358</v>
      </c>
      <c r="I533" s="483" t="s">
        <v>2610</v>
      </c>
      <c r="J533" s="482" t="s">
        <v>2722</v>
      </c>
    </row>
    <row r="534" spans="1:10" s="79" customFormat="1">
      <c r="A534" s="470" t="s">
        <v>144</v>
      </c>
      <c r="B534" s="79">
        <v>22000520</v>
      </c>
      <c r="C534" s="468">
        <v>63571.360000000001</v>
      </c>
      <c r="D534" s="79">
        <v>1473102</v>
      </c>
      <c r="E534" s="469">
        <v>44838</v>
      </c>
      <c r="F534" s="470" t="s">
        <v>145</v>
      </c>
      <c r="G534" s="79">
        <v>6417</v>
      </c>
      <c r="H534" s="470" t="s">
        <v>355</v>
      </c>
      <c r="I534" s="483" t="s">
        <v>2360</v>
      </c>
      <c r="J534" s="482" t="s">
        <v>2676</v>
      </c>
    </row>
    <row r="535" spans="1:10" s="79" customFormat="1">
      <c r="A535" s="470" t="s">
        <v>144</v>
      </c>
      <c r="B535" s="79">
        <v>22000522</v>
      </c>
      <c r="C535" s="468">
        <v>140000</v>
      </c>
      <c r="D535" s="79">
        <v>1465103</v>
      </c>
      <c r="E535" s="469">
        <v>44838</v>
      </c>
      <c r="F535" s="470" t="s">
        <v>145</v>
      </c>
      <c r="G535" s="79">
        <v>6417</v>
      </c>
      <c r="H535" s="470" t="s">
        <v>355</v>
      </c>
      <c r="I535" s="483" t="s">
        <v>2360</v>
      </c>
      <c r="J535" s="482" t="s">
        <v>2677</v>
      </c>
    </row>
    <row r="536" spans="1:10" s="79" customFormat="1">
      <c r="A536" s="470" t="s">
        <v>144</v>
      </c>
      <c r="B536" s="79">
        <v>22000524</v>
      </c>
      <c r="C536" s="468">
        <v>595.76</v>
      </c>
      <c r="D536" s="79">
        <v>1501423</v>
      </c>
      <c r="E536" s="469">
        <v>44838</v>
      </c>
      <c r="F536" s="470" t="s">
        <v>145</v>
      </c>
      <c r="G536" s="79">
        <v>6417</v>
      </c>
      <c r="H536" s="470" t="s">
        <v>355</v>
      </c>
      <c r="I536" s="483" t="s">
        <v>2610</v>
      </c>
      <c r="J536" s="482" t="s">
        <v>2678</v>
      </c>
    </row>
    <row r="537" spans="1:10" s="79" customFormat="1">
      <c r="A537" s="470" t="s">
        <v>144</v>
      </c>
      <c r="B537" s="79">
        <v>22000526</v>
      </c>
      <c r="C537" s="468">
        <v>29929.200000000001</v>
      </c>
      <c r="D537" s="79">
        <v>118772</v>
      </c>
      <c r="E537" s="469">
        <v>44838</v>
      </c>
      <c r="F537" s="470" t="s">
        <v>145</v>
      </c>
      <c r="G537" s="79">
        <v>6417</v>
      </c>
      <c r="H537" s="470" t="s">
        <v>1493</v>
      </c>
      <c r="I537" s="470"/>
      <c r="J537" s="482" t="s">
        <v>2679</v>
      </c>
    </row>
    <row r="538" spans="1:10" s="79" customFormat="1">
      <c r="A538" s="470" t="s">
        <v>144</v>
      </c>
      <c r="B538" s="79">
        <v>22000527</v>
      </c>
      <c r="C538" s="468">
        <v>125361.60000000001</v>
      </c>
      <c r="D538" s="79">
        <v>1498154</v>
      </c>
      <c r="E538" s="469">
        <v>44838</v>
      </c>
      <c r="F538" s="470" t="s">
        <v>145</v>
      </c>
      <c r="G538" s="79">
        <v>6417</v>
      </c>
      <c r="H538" s="470" t="s">
        <v>355</v>
      </c>
      <c r="I538" s="483" t="s">
        <v>2360</v>
      </c>
      <c r="J538" s="482" t="s">
        <v>2680</v>
      </c>
    </row>
    <row r="539" spans="1:10" s="79" customFormat="1">
      <c r="A539" s="470" t="s">
        <v>144</v>
      </c>
      <c r="B539" s="79">
        <v>22000521</v>
      </c>
      <c r="C539" s="468">
        <v>82280.12</v>
      </c>
      <c r="D539" s="79">
        <v>1473102</v>
      </c>
      <c r="E539" s="469">
        <v>44838</v>
      </c>
      <c r="F539" s="470" t="s">
        <v>145</v>
      </c>
      <c r="G539" s="79">
        <v>6417</v>
      </c>
      <c r="H539" s="470" t="s">
        <v>358</v>
      </c>
      <c r="I539" s="483" t="s">
        <v>2360</v>
      </c>
      <c r="J539" s="482" t="s">
        <v>2723</v>
      </c>
    </row>
    <row r="540" spans="1:10" s="79" customFormat="1">
      <c r="A540" s="470" t="s">
        <v>144</v>
      </c>
      <c r="B540" s="79">
        <v>22000523</v>
      </c>
      <c r="C540" s="468">
        <v>60000</v>
      </c>
      <c r="D540" s="79">
        <v>1465103</v>
      </c>
      <c r="E540" s="469">
        <v>44838</v>
      </c>
      <c r="F540" s="470" t="s">
        <v>145</v>
      </c>
      <c r="G540" s="79">
        <v>6417</v>
      </c>
      <c r="H540" s="470" t="s">
        <v>358</v>
      </c>
      <c r="I540" s="483" t="s">
        <v>2360</v>
      </c>
      <c r="J540" s="482" t="s">
        <v>2724</v>
      </c>
    </row>
    <row r="541" spans="1:10" s="79" customFormat="1">
      <c r="A541" s="470" t="s">
        <v>144</v>
      </c>
      <c r="B541" s="79">
        <v>22000525</v>
      </c>
      <c r="C541" s="468">
        <v>33113.870000000003</v>
      </c>
      <c r="D541" s="79">
        <v>1501423</v>
      </c>
      <c r="E541" s="469">
        <v>44838</v>
      </c>
      <c r="F541" s="470" t="s">
        <v>145</v>
      </c>
      <c r="G541" s="79">
        <v>6417</v>
      </c>
      <c r="H541" s="470" t="s">
        <v>358</v>
      </c>
      <c r="I541" s="483" t="s">
        <v>2610</v>
      </c>
      <c r="J541" s="482" t="s">
        <v>2725</v>
      </c>
    </row>
    <row r="542" spans="1:10" s="79" customFormat="1">
      <c r="A542" s="470" t="s">
        <v>144</v>
      </c>
      <c r="B542" s="79">
        <v>22000528</v>
      </c>
      <c r="C542" s="468">
        <v>82576.990000000005</v>
      </c>
      <c r="D542" s="79">
        <v>475054</v>
      </c>
      <c r="E542" s="469">
        <v>44839</v>
      </c>
      <c r="F542" s="470" t="s">
        <v>145</v>
      </c>
      <c r="G542" s="79">
        <v>6417</v>
      </c>
      <c r="H542" s="470" t="s">
        <v>355</v>
      </c>
      <c r="I542" s="483" t="s">
        <v>2333</v>
      </c>
      <c r="J542" s="482" t="s">
        <v>2681</v>
      </c>
    </row>
    <row r="543" spans="1:10" s="79" customFormat="1">
      <c r="A543" s="470" t="s">
        <v>144</v>
      </c>
      <c r="B543" s="79">
        <v>22000529</v>
      </c>
      <c r="C543" s="468">
        <v>115722.21</v>
      </c>
      <c r="D543" s="79">
        <v>475054</v>
      </c>
      <c r="E543" s="469">
        <v>44839</v>
      </c>
      <c r="F543" s="470" t="s">
        <v>145</v>
      </c>
      <c r="G543" s="79">
        <v>6417</v>
      </c>
      <c r="H543" s="470" t="s">
        <v>358</v>
      </c>
      <c r="I543" s="483" t="s">
        <v>2333</v>
      </c>
      <c r="J543" s="502" t="s">
        <v>2726</v>
      </c>
    </row>
    <row r="544" spans="1:10" s="79" customFormat="1">
      <c r="A544" s="470" t="s">
        <v>144</v>
      </c>
      <c r="B544" s="79">
        <v>22000530</v>
      </c>
      <c r="C544" s="468">
        <v>71267.81</v>
      </c>
      <c r="D544" s="79">
        <v>177012</v>
      </c>
      <c r="E544" s="469">
        <v>44845</v>
      </c>
      <c r="F544" s="470" t="s">
        <v>145</v>
      </c>
      <c r="G544" s="79">
        <v>6417</v>
      </c>
      <c r="H544" s="470" t="s">
        <v>355</v>
      </c>
      <c r="I544" s="483" t="s">
        <v>2360</v>
      </c>
      <c r="J544" s="482" t="s">
        <v>2682</v>
      </c>
    </row>
    <row r="545" spans="1:10" s="79" customFormat="1">
      <c r="A545" s="470" t="s">
        <v>144</v>
      </c>
      <c r="B545" s="79">
        <v>22000532</v>
      </c>
      <c r="C545" s="468">
        <v>186089.60000000001</v>
      </c>
      <c r="D545" s="79">
        <v>658684</v>
      </c>
      <c r="E545" s="469">
        <v>44845</v>
      </c>
      <c r="F545" s="470" t="s">
        <v>145</v>
      </c>
      <c r="G545" s="79">
        <v>6417</v>
      </c>
      <c r="H545" s="470" t="s">
        <v>355</v>
      </c>
      <c r="I545" s="483" t="s">
        <v>2333</v>
      </c>
      <c r="J545" s="482" t="s">
        <v>2683</v>
      </c>
    </row>
    <row r="546" spans="1:10" s="79" customFormat="1">
      <c r="A546" s="470" t="s">
        <v>144</v>
      </c>
      <c r="B546" s="79">
        <v>22000534</v>
      </c>
      <c r="C546" s="468">
        <v>92953.52</v>
      </c>
      <c r="D546" s="79">
        <v>1461980</v>
      </c>
      <c r="E546" s="469">
        <v>44845</v>
      </c>
      <c r="F546" s="470" t="s">
        <v>145</v>
      </c>
      <c r="G546" s="79">
        <v>6417</v>
      </c>
      <c r="H546" s="470" t="s">
        <v>355</v>
      </c>
      <c r="I546" s="483" t="s">
        <v>2333</v>
      </c>
      <c r="J546" s="482" t="s">
        <v>2684</v>
      </c>
    </row>
    <row r="547" spans="1:10" s="79" customFormat="1">
      <c r="A547" s="470" t="s">
        <v>144</v>
      </c>
      <c r="B547" s="79">
        <v>22000536</v>
      </c>
      <c r="C547" s="468">
        <v>199753.33</v>
      </c>
      <c r="D547" s="79">
        <v>321345</v>
      </c>
      <c r="E547" s="469">
        <v>44845</v>
      </c>
      <c r="F547" s="470" t="s">
        <v>145</v>
      </c>
      <c r="G547" s="79">
        <v>6417</v>
      </c>
      <c r="H547" s="470" t="s">
        <v>355</v>
      </c>
      <c r="I547" s="483" t="s">
        <v>2685</v>
      </c>
      <c r="J547" s="482" t="s">
        <v>2686</v>
      </c>
    </row>
    <row r="548" spans="1:10" s="79" customFormat="1">
      <c r="A548" s="470" t="s">
        <v>144</v>
      </c>
      <c r="B548" s="79">
        <v>22000531</v>
      </c>
      <c r="C548" s="468">
        <v>8732.19</v>
      </c>
      <c r="D548" s="79">
        <v>177012</v>
      </c>
      <c r="E548" s="469">
        <v>44845</v>
      </c>
      <c r="F548" s="470" t="s">
        <v>145</v>
      </c>
      <c r="G548" s="79">
        <v>6417</v>
      </c>
      <c r="H548" s="470" t="s">
        <v>358</v>
      </c>
      <c r="I548" s="483" t="s">
        <v>2360</v>
      </c>
      <c r="J548" s="482" t="s">
        <v>2727</v>
      </c>
    </row>
    <row r="549" spans="1:10" s="79" customFormat="1">
      <c r="A549" s="470" t="s">
        <v>144</v>
      </c>
      <c r="B549" s="79">
        <v>22000533</v>
      </c>
      <c r="C549" s="468">
        <v>13910.4</v>
      </c>
      <c r="D549" s="79">
        <v>658684</v>
      </c>
      <c r="E549" s="469">
        <v>44845</v>
      </c>
      <c r="F549" s="470" t="s">
        <v>145</v>
      </c>
      <c r="G549" s="79">
        <v>6417</v>
      </c>
      <c r="H549" s="470" t="s">
        <v>358</v>
      </c>
      <c r="I549" s="483" t="s">
        <v>2333</v>
      </c>
      <c r="J549" s="482" t="s">
        <v>2728</v>
      </c>
    </row>
    <row r="550" spans="1:10" s="79" customFormat="1">
      <c r="A550" s="470" t="s">
        <v>144</v>
      </c>
      <c r="B550" s="79">
        <v>22000535</v>
      </c>
      <c r="C550" s="468">
        <v>107046.48</v>
      </c>
      <c r="D550" s="79">
        <v>1461980</v>
      </c>
      <c r="E550" s="469">
        <v>44845</v>
      </c>
      <c r="F550" s="470" t="s">
        <v>145</v>
      </c>
      <c r="G550" s="79">
        <v>6417</v>
      </c>
      <c r="H550" s="470" t="s">
        <v>358</v>
      </c>
      <c r="I550" s="483" t="s">
        <v>2333</v>
      </c>
      <c r="J550" s="482" t="s">
        <v>2729</v>
      </c>
    </row>
    <row r="551" spans="1:10" s="79" customFormat="1">
      <c r="A551" s="470" t="s">
        <v>144</v>
      </c>
      <c r="B551" s="79">
        <v>22000537</v>
      </c>
      <c r="C551" s="468">
        <v>80000</v>
      </c>
      <c r="D551" s="79">
        <v>494766</v>
      </c>
      <c r="E551" s="469">
        <v>44847</v>
      </c>
      <c r="F551" s="470" t="s">
        <v>153</v>
      </c>
      <c r="G551" s="79">
        <v>6417</v>
      </c>
      <c r="H551" s="470" t="s">
        <v>430</v>
      </c>
      <c r="I551" s="470"/>
      <c r="J551" s="482" t="s">
        <v>2687</v>
      </c>
    </row>
    <row r="552" spans="1:10" s="79" customFormat="1">
      <c r="A552" s="470" t="s">
        <v>144</v>
      </c>
      <c r="B552" s="79">
        <v>22000538</v>
      </c>
      <c r="C552" s="468">
        <v>80000</v>
      </c>
      <c r="D552" s="79">
        <v>339806</v>
      </c>
      <c r="E552" s="469">
        <v>44847</v>
      </c>
      <c r="F552" s="470" t="s">
        <v>153</v>
      </c>
      <c r="G552" s="79">
        <v>6417</v>
      </c>
      <c r="H552" s="470" t="s">
        <v>430</v>
      </c>
      <c r="I552" s="470"/>
      <c r="J552" s="482" t="s">
        <v>2687</v>
      </c>
    </row>
    <row r="553" spans="1:10" s="79" customFormat="1">
      <c r="A553" s="470" t="s">
        <v>144</v>
      </c>
      <c r="B553" s="79">
        <v>22000539</v>
      </c>
      <c r="C553" s="468">
        <v>99500</v>
      </c>
      <c r="D553" s="79">
        <v>1456425</v>
      </c>
      <c r="E553" s="469">
        <v>44848</v>
      </c>
      <c r="F553" s="470" t="s">
        <v>145</v>
      </c>
      <c r="G553" s="79">
        <v>6417</v>
      </c>
      <c r="H553" s="470" t="s">
        <v>355</v>
      </c>
      <c r="I553" s="483" t="s">
        <v>2333</v>
      </c>
      <c r="J553" s="482" t="s">
        <v>2688</v>
      </c>
    </row>
    <row r="554" spans="1:10" s="79" customFormat="1">
      <c r="A554" s="470" t="s">
        <v>144</v>
      </c>
      <c r="B554" s="79">
        <v>22000541</v>
      </c>
      <c r="C554" s="468">
        <v>60668.89</v>
      </c>
      <c r="D554" s="79">
        <v>1002512</v>
      </c>
      <c r="E554" s="469">
        <v>44848</v>
      </c>
      <c r="F554" s="470" t="s">
        <v>145</v>
      </c>
      <c r="G554" s="79">
        <v>6417</v>
      </c>
      <c r="H554" s="470" t="s">
        <v>456</v>
      </c>
      <c r="I554" s="470"/>
      <c r="J554" s="482" t="s">
        <v>2689</v>
      </c>
    </row>
    <row r="555" spans="1:10" s="79" customFormat="1">
      <c r="A555" s="470" t="s">
        <v>144</v>
      </c>
      <c r="B555" s="79">
        <v>22000540</v>
      </c>
      <c r="C555" s="468">
        <v>76037.13</v>
      </c>
      <c r="D555" s="79">
        <v>1041209</v>
      </c>
      <c r="E555" s="469">
        <v>44848</v>
      </c>
      <c r="F555" s="470" t="s">
        <v>145</v>
      </c>
      <c r="G555" s="79">
        <v>6417</v>
      </c>
      <c r="H555" s="470" t="s">
        <v>330</v>
      </c>
      <c r="I555" s="470"/>
      <c r="J555" s="482" t="s">
        <v>2730</v>
      </c>
    </row>
    <row r="556" spans="1:10" s="79" customFormat="1">
      <c r="A556" s="470" t="s">
        <v>144</v>
      </c>
      <c r="B556" s="79">
        <v>22000542</v>
      </c>
      <c r="C556" s="468">
        <v>200000</v>
      </c>
      <c r="D556" s="79">
        <v>1450949</v>
      </c>
      <c r="E556" s="469">
        <v>44851</v>
      </c>
      <c r="F556" s="470" t="s">
        <v>145</v>
      </c>
      <c r="G556" s="79">
        <v>6417</v>
      </c>
      <c r="H556" s="470" t="s">
        <v>355</v>
      </c>
      <c r="I556" s="483" t="s">
        <v>2333</v>
      </c>
      <c r="J556" s="482" t="s">
        <v>2690</v>
      </c>
    </row>
    <row r="557" spans="1:10" s="79" customFormat="1">
      <c r="A557" s="470" t="s">
        <v>144</v>
      </c>
      <c r="B557" s="79">
        <v>22000545</v>
      </c>
      <c r="C557" s="468">
        <v>147651.89000000001</v>
      </c>
      <c r="D557" s="79">
        <v>135050</v>
      </c>
      <c r="E557" s="469">
        <v>44852</v>
      </c>
      <c r="F557" s="470" t="s">
        <v>145</v>
      </c>
      <c r="G557" s="79">
        <v>6417</v>
      </c>
      <c r="H557" s="470" t="s">
        <v>355</v>
      </c>
      <c r="I557" s="504" t="s">
        <v>2737</v>
      </c>
      <c r="J557" s="501" t="s">
        <v>2731</v>
      </c>
    </row>
    <row r="558" spans="1:10" s="79" customFormat="1">
      <c r="A558" s="470" t="s">
        <v>144</v>
      </c>
      <c r="B558" s="79">
        <v>22000546</v>
      </c>
      <c r="C558" s="468">
        <v>52294.41</v>
      </c>
      <c r="D558" s="79">
        <v>135050</v>
      </c>
      <c r="E558" s="469">
        <v>44852</v>
      </c>
      <c r="F558" s="470" t="s">
        <v>145</v>
      </c>
      <c r="G558" s="79">
        <v>6417</v>
      </c>
      <c r="H558" s="470" t="s">
        <v>358</v>
      </c>
      <c r="I558" s="504" t="s">
        <v>2737</v>
      </c>
      <c r="J558" s="501" t="s">
        <v>2732</v>
      </c>
    </row>
    <row r="559" spans="1:10" s="79" customFormat="1">
      <c r="A559" s="470" t="s">
        <v>144</v>
      </c>
      <c r="B559" s="79">
        <v>22000547</v>
      </c>
      <c r="C559" s="468">
        <v>172650</v>
      </c>
      <c r="D559" s="79">
        <v>321345</v>
      </c>
      <c r="E559" s="469">
        <v>44853</v>
      </c>
      <c r="F559" s="470" t="s">
        <v>145</v>
      </c>
      <c r="G559" s="79">
        <v>6417</v>
      </c>
      <c r="H559" s="470" t="s">
        <v>355</v>
      </c>
      <c r="I559" s="504" t="s">
        <v>2316</v>
      </c>
      <c r="J559" s="501" t="s">
        <v>2733</v>
      </c>
    </row>
    <row r="560" spans="1:10" s="79" customFormat="1">
      <c r="A560" s="470" t="s">
        <v>144</v>
      </c>
      <c r="B560" s="79">
        <v>22000548</v>
      </c>
      <c r="C560" s="468">
        <v>27350</v>
      </c>
      <c r="D560" s="79">
        <v>321345</v>
      </c>
      <c r="E560" s="469">
        <v>44853</v>
      </c>
      <c r="F560" s="470" t="s">
        <v>145</v>
      </c>
      <c r="G560" s="79">
        <v>6417</v>
      </c>
      <c r="H560" s="470" t="s">
        <v>358</v>
      </c>
      <c r="I560" s="504" t="s">
        <v>2316</v>
      </c>
      <c r="J560" s="482" t="s">
        <v>2734</v>
      </c>
    </row>
    <row r="561" spans="1:10" s="79" customFormat="1">
      <c r="A561" s="470" t="s">
        <v>144</v>
      </c>
      <c r="B561" s="79">
        <v>22000549</v>
      </c>
      <c r="C561" s="468">
        <v>100331</v>
      </c>
      <c r="D561" s="79">
        <v>135465</v>
      </c>
      <c r="E561" s="469">
        <v>44860</v>
      </c>
      <c r="F561" s="470" t="s">
        <v>145</v>
      </c>
      <c r="G561" s="79">
        <v>6417</v>
      </c>
      <c r="H561" s="470" t="s">
        <v>355</v>
      </c>
      <c r="I561" s="504" t="s">
        <v>2316</v>
      </c>
      <c r="J561" s="501" t="s">
        <v>2735</v>
      </c>
    </row>
    <row r="562" spans="1:10" s="79" customFormat="1">
      <c r="A562" s="470" t="s">
        <v>144</v>
      </c>
      <c r="B562" s="79">
        <v>22000550</v>
      </c>
      <c r="C562" s="468">
        <v>99669</v>
      </c>
      <c r="D562" s="79">
        <v>135465</v>
      </c>
      <c r="E562" s="469">
        <v>44860</v>
      </c>
      <c r="F562" s="470" t="s">
        <v>145</v>
      </c>
      <c r="G562" s="79">
        <v>6417</v>
      </c>
      <c r="H562" s="470" t="s">
        <v>358</v>
      </c>
      <c r="I562" s="504" t="s">
        <v>2316</v>
      </c>
      <c r="J562" s="482" t="s">
        <v>2736</v>
      </c>
    </row>
    <row r="563" spans="1:10" s="79" customFormat="1">
      <c r="J563" s="552"/>
    </row>
    <row r="564" spans="1:10" s="79" customFormat="1" ht="18.75">
      <c r="A564" s="565" t="s">
        <v>2998</v>
      </c>
      <c r="J564" s="552"/>
    </row>
    <row r="565" spans="1:10" s="70" customFormat="1">
      <c r="A565" s="563" t="s">
        <v>139</v>
      </c>
      <c r="B565" s="563" t="s">
        <v>170</v>
      </c>
      <c r="C565" s="564" t="s">
        <v>171</v>
      </c>
      <c r="D565" s="563" t="s">
        <v>455</v>
      </c>
      <c r="E565" s="563" t="s">
        <v>172</v>
      </c>
      <c r="F565" s="563" t="s">
        <v>140</v>
      </c>
      <c r="G565" s="563" t="s">
        <v>327</v>
      </c>
      <c r="H565" s="563" t="s">
        <v>326</v>
      </c>
      <c r="I565" s="76" t="s">
        <v>2999</v>
      </c>
      <c r="J565" s="563" t="s">
        <v>173</v>
      </c>
    </row>
    <row r="566" spans="1:10" s="70" customFormat="1">
      <c r="A566" s="73" t="s">
        <v>144</v>
      </c>
      <c r="B566" s="70">
        <v>22000551</v>
      </c>
      <c r="C566" s="86">
        <v>200000</v>
      </c>
      <c r="D566" s="70">
        <v>1406525</v>
      </c>
      <c r="E566" s="74">
        <v>44866</v>
      </c>
      <c r="F566" s="73" t="s">
        <v>145</v>
      </c>
      <c r="G566" s="70">
        <v>6417</v>
      </c>
      <c r="H566" s="73" t="s">
        <v>355</v>
      </c>
      <c r="I566" s="73"/>
      <c r="J566" s="73" t="s">
        <v>2985</v>
      </c>
    </row>
    <row r="567" spans="1:10" s="70" customFormat="1">
      <c r="A567" s="73" t="s">
        <v>144</v>
      </c>
      <c r="B567" s="70">
        <v>22000552</v>
      </c>
      <c r="C567" s="86">
        <v>190104.14</v>
      </c>
      <c r="D567" s="70">
        <v>1457681</v>
      </c>
      <c r="E567" s="74">
        <v>44866</v>
      </c>
      <c r="F567" s="73" t="s">
        <v>145</v>
      </c>
      <c r="G567" s="70">
        <v>6417</v>
      </c>
      <c r="H567" s="73" t="s">
        <v>355</v>
      </c>
      <c r="I567" s="73"/>
      <c r="J567" s="73" t="s">
        <v>2986</v>
      </c>
    </row>
    <row r="568" spans="1:10" s="70" customFormat="1">
      <c r="A568" s="73" t="s">
        <v>144</v>
      </c>
      <c r="B568" s="70">
        <v>22000553</v>
      </c>
      <c r="C568" s="86">
        <v>9895</v>
      </c>
      <c r="D568" s="70">
        <v>1457681</v>
      </c>
      <c r="E568" s="74">
        <v>44866</v>
      </c>
      <c r="F568" s="73" t="s">
        <v>145</v>
      </c>
      <c r="G568" s="70">
        <v>6417</v>
      </c>
      <c r="H568" s="73" t="s">
        <v>358</v>
      </c>
      <c r="I568" s="73"/>
      <c r="J568" s="73" t="s">
        <v>2987</v>
      </c>
    </row>
    <row r="569" spans="1:10" s="70" customFormat="1">
      <c r="A569" s="73" t="s">
        <v>144</v>
      </c>
      <c r="B569" s="70">
        <v>22000554</v>
      </c>
      <c r="C569" s="86">
        <v>28797.24</v>
      </c>
      <c r="D569" s="70">
        <v>1003374</v>
      </c>
      <c r="E569" s="74">
        <v>44874</v>
      </c>
      <c r="F569" s="73" t="s">
        <v>145</v>
      </c>
      <c r="G569" s="70">
        <v>6417</v>
      </c>
      <c r="H569" s="73" t="s">
        <v>456</v>
      </c>
      <c r="I569" s="73"/>
      <c r="J569" s="73" t="s">
        <v>2988</v>
      </c>
    </row>
    <row r="570" spans="1:10" s="70" customFormat="1">
      <c r="A570" s="73" t="s">
        <v>144</v>
      </c>
      <c r="B570" s="70">
        <v>22000555</v>
      </c>
      <c r="C570" s="86">
        <v>186655.96</v>
      </c>
      <c r="D570" s="70">
        <v>1346081</v>
      </c>
      <c r="E570" s="74">
        <v>44875</v>
      </c>
      <c r="F570" s="73" t="s">
        <v>145</v>
      </c>
      <c r="G570" s="70">
        <v>6417</v>
      </c>
      <c r="H570" s="73" t="s">
        <v>355</v>
      </c>
      <c r="I570" s="73"/>
      <c r="J570" s="73" t="s">
        <v>2989</v>
      </c>
    </row>
    <row r="571" spans="1:10" s="70" customFormat="1">
      <c r="A571" s="73" t="s">
        <v>144</v>
      </c>
      <c r="B571" s="70">
        <v>22000556</v>
      </c>
      <c r="C571" s="86">
        <v>12897.9</v>
      </c>
      <c r="D571" s="70">
        <v>1346081</v>
      </c>
      <c r="E571" s="74">
        <v>44875</v>
      </c>
      <c r="F571" s="73" t="s">
        <v>145</v>
      </c>
      <c r="G571" s="70">
        <v>6417</v>
      </c>
      <c r="H571" s="73" t="s">
        <v>358</v>
      </c>
      <c r="I571" s="73"/>
      <c r="J571" s="73" t="s">
        <v>2990</v>
      </c>
    </row>
    <row r="572" spans="1:10" s="70" customFormat="1">
      <c r="A572" s="73" t="s">
        <v>144</v>
      </c>
      <c r="B572" s="70">
        <v>22000557</v>
      </c>
      <c r="C572" s="86">
        <v>1638263.38</v>
      </c>
      <c r="D572" s="70">
        <v>104254</v>
      </c>
      <c r="E572" s="74">
        <v>44886</v>
      </c>
      <c r="F572" s="73" t="s">
        <v>1950</v>
      </c>
      <c r="G572" s="70">
        <v>6417</v>
      </c>
      <c r="H572" s="73" t="s">
        <v>355</v>
      </c>
      <c r="I572" s="73"/>
      <c r="J572" s="73" t="s">
        <v>2991</v>
      </c>
    </row>
    <row r="573" spans="1:10" s="70" customFormat="1">
      <c r="A573" s="73" t="s">
        <v>144</v>
      </c>
      <c r="B573" s="70">
        <v>22000558</v>
      </c>
      <c r="C573" s="86">
        <v>1037018.52</v>
      </c>
      <c r="D573" s="70">
        <v>104254</v>
      </c>
      <c r="E573" s="74">
        <v>44886</v>
      </c>
      <c r="F573" s="73" t="s">
        <v>1950</v>
      </c>
      <c r="G573" s="70">
        <v>6417</v>
      </c>
      <c r="H573" s="73" t="s">
        <v>358</v>
      </c>
      <c r="I573" s="73"/>
      <c r="J573" s="73" t="s">
        <v>2992</v>
      </c>
    </row>
    <row r="574" spans="1:10" s="70" customFormat="1">
      <c r="A574" s="73" t="s">
        <v>144</v>
      </c>
      <c r="B574" s="70">
        <v>22000559</v>
      </c>
      <c r="C574" s="86">
        <v>237243.66</v>
      </c>
      <c r="D574" s="70">
        <v>501872</v>
      </c>
      <c r="E574" s="74">
        <v>44888</v>
      </c>
      <c r="F574" s="73" t="s">
        <v>1950</v>
      </c>
      <c r="G574" s="70">
        <v>6417</v>
      </c>
      <c r="H574" s="73" t="s">
        <v>355</v>
      </c>
      <c r="I574" s="73"/>
      <c r="J574" s="73" t="s">
        <v>2993</v>
      </c>
    </row>
    <row r="575" spans="1:10" s="70" customFormat="1">
      <c r="A575" s="73" t="s">
        <v>144</v>
      </c>
      <c r="B575" s="70">
        <v>22000560</v>
      </c>
      <c r="C575" s="86">
        <v>84214.18</v>
      </c>
      <c r="D575" s="70">
        <v>1474798</v>
      </c>
      <c r="E575" s="74">
        <v>44888</v>
      </c>
      <c r="F575" s="73" t="s">
        <v>145</v>
      </c>
      <c r="G575" s="70">
        <v>6417</v>
      </c>
      <c r="H575" s="73" t="s">
        <v>355</v>
      </c>
      <c r="I575" s="73"/>
      <c r="J575" s="73" t="s">
        <v>2994</v>
      </c>
    </row>
    <row r="576" spans="1:10" s="70" customFormat="1">
      <c r="A576" s="73" t="s">
        <v>144</v>
      </c>
      <c r="B576" s="70">
        <v>22000561</v>
      </c>
      <c r="C576" s="86">
        <v>73332.98</v>
      </c>
      <c r="D576" s="70">
        <v>1474798</v>
      </c>
      <c r="E576" s="74">
        <v>44888</v>
      </c>
      <c r="F576" s="73" t="s">
        <v>145</v>
      </c>
      <c r="G576" s="70">
        <v>6417</v>
      </c>
      <c r="H576" s="73" t="s">
        <v>358</v>
      </c>
      <c r="I576" s="73"/>
      <c r="J576" s="73" t="s">
        <v>2995</v>
      </c>
    </row>
    <row r="577" spans="1:10" s="70" customFormat="1">
      <c r="A577" s="73" t="s">
        <v>144</v>
      </c>
      <c r="B577" s="70">
        <v>22000562</v>
      </c>
      <c r="C577" s="86">
        <v>75000</v>
      </c>
      <c r="D577" s="70">
        <v>295510</v>
      </c>
      <c r="E577" s="74">
        <v>44895</v>
      </c>
      <c r="F577" s="73" t="s">
        <v>145</v>
      </c>
      <c r="G577" s="70">
        <v>6417</v>
      </c>
      <c r="H577" s="73" t="s">
        <v>430</v>
      </c>
      <c r="I577" s="73"/>
      <c r="J577" s="73" t="s">
        <v>2996</v>
      </c>
    </row>
    <row r="578" spans="1:10" s="70" customFormat="1">
      <c r="A578" s="73" t="s">
        <v>144</v>
      </c>
      <c r="B578" s="70">
        <v>22000563</v>
      </c>
      <c r="C578" s="86">
        <v>75000</v>
      </c>
      <c r="D578" s="70">
        <v>424315</v>
      </c>
      <c r="E578" s="74">
        <v>44895</v>
      </c>
      <c r="F578" s="73" t="s">
        <v>145</v>
      </c>
      <c r="G578" s="70">
        <v>6417</v>
      </c>
      <c r="H578" s="73" t="s">
        <v>430</v>
      </c>
      <c r="I578" s="73"/>
      <c r="J578" s="73" t="s">
        <v>2996</v>
      </c>
    </row>
    <row r="579" spans="1:10" s="70" customFormat="1">
      <c r="A579" s="73" t="s">
        <v>144</v>
      </c>
      <c r="B579" s="70">
        <v>22000564</v>
      </c>
      <c r="C579" s="86">
        <v>75000</v>
      </c>
      <c r="D579" s="70">
        <v>750671</v>
      </c>
      <c r="E579" s="74">
        <v>44895</v>
      </c>
      <c r="F579" s="73" t="s">
        <v>145</v>
      </c>
      <c r="G579" s="70">
        <v>6417</v>
      </c>
      <c r="H579" s="73" t="s">
        <v>430</v>
      </c>
      <c r="I579" s="73"/>
      <c r="J579" s="73" t="s">
        <v>2996</v>
      </c>
    </row>
    <row r="580" spans="1:10" s="70" customFormat="1">
      <c r="A580" s="73" t="s">
        <v>144</v>
      </c>
      <c r="B580" s="70">
        <v>22000565</v>
      </c>
      <c r="C580" s="86">
        <v>75000</v>
      </c>
      <c r="D580" s="70">
        <v>499064</v>
      </c>
      <c r="E580" s="74">
        <v>44895</v>
      </c>
      <c r="F580" s="73" t="s">
        <v>145</v>
      </c>
      <c r="G580" s="70">
        <v>6417</v>
      </c>
      <c r="H580" s="73" t="s">
        <v>430</v>
      </c>
      <c r="I580" s="73"/>
      <c r="J580" s="73" t="s">
        <v>2996</v>
      </c>
    </row>
    <row r="581" spans="1:10" s="70" customFormat="1">
      <c r="A581" s="73" t="s">
        <v>144</v>
      </c>
      <c r="B581" s="70">
        <v>22000566</v>
      </c>
      <c r="C581" s="86">
        <v>75000</v>
      </c>
      <c r="D581" s="70">
        <v>750686</v>
      </c>
      <c r="E581" s="74">
        <v>44895</v>
      </c>
      <c r="F581" s="73" t="s">
        <v>145</v>
      </c>
      <c r="G581" s="70">
        <v>6417</v>
      </c>
      <c r="H581" s="73" t="s">
        <v>430</v>
      </c>
      <c r="I581" s="73"/>
      <c r="J581" s="73" t="s">
        <v>2996</v>
      </c>
    </row>
    <row r="582" spans="1:10" s="70" customFormat="1">
      <c r="A582" s="73" t="s">
        <v>144</v>
      </c>
      <c r="B582" s="70">
        <v>22000567</v>
      </c>
      <c r="C582" s="86">
        <v>75000</v>
      </c>
      <c r="D582" s="70">
        <v>424296</v>
      </c>
      <c r="E582" s="74">
        <v>44895</v>
      </c>
      <c r="F582" s="73" t="s">
        <v>145</v>
      </c>
      <c r="G582" s="70">
        <v>6417</v>
      </c>
      <c r="H582" s="73" t="s">
        <v>430</v>
      </c>
      <c r="I582" s="73"/>
      <c r="J582" s="73" t="s">
        <v>2996</v>
      </c>
    </row>
    <row r="583" spans="1:10" s="70" customFormat="1">
      <c r="A583" s="73" t="s">
        <v>144</v>
      </c>
      <c r="B583" s="70">
        <v>22000568</v>
      </c>
      <c r="C583" s="86">
        <v>75000</v>
      </c>
      <c r="D583" s="70">
        <v>430610</v>
      </c>
      <c r="E583" s="74">
        <v>44895</v>
      </c>
      <c r="F583" s="73" t="s">
        <v>145</v>
      </c>
      <c r="G583" s="70">
        <v>6417</v>
      </c>
      <c r="H583" s="73" t="s">
        <v>430</v>
      </c>
      <c r="I583" s="73"/>
      <c r="J583" s="73" t="s">
        <v>2996</v>
      </c>
    </row>
    <row r="584" spans="1:10" s="70" customFormat="1">
      <c r="A584" s="73" t="s">
        <v>144</v>
      </c>
      <c r="B584" s="70">
        <v>22000569</v>
      </c>
      <c r="C584" s="86">
        <v>75000</v>
      </c>
      <c r="D584" s="70">
        <v>490569</v>
      </c>
      <c r="E584" s="74">
        <v>44895</v>
      </c>
      <c r="F584" s="73" t="s">
        <v>145</v>
      </c>
      <c r="G584" s="70">
        <v>6417</v>
      </c>
      <c r="H584" s="73" t="s">
        <v>430</v>
      </c>
      <c r="I584" s="73"/>
      <c r="J584" s="73" t="s">
        <v>2996</v>
      </c>
    </row>
    <row r="585" spans="1:10" s="70" customFormat="1">
      <c r="A585" s="73" t="s">
        <v>144</v>
      </c>
      <c r="B585" s="70">
        <v>22000570</v>
      </c>
      <c r="C585" s="86">
        <v>75000</v>
      </c>
      <c r="D585" s="70">
        <v>443676</v>
      </c>
      <c r="E585" s="74">
        <v>44895</v>
      </c>
      <c r="F585" s="73" t="s">
        <v>145</v>
      </c>
      <c r="G585" s="70">
        <v>6417</v>
      </c>
      <c r="H585" s="73" t="s">
        <v>430</v>
      </c>
      <c r="I585" s="73"/>
      <c r="J585" s="73" t="s">
        <v>2996</v>
      </c>
    </row>
    <row r="586" spans="1:10" s="70" customFormat="1">
      <c r="A586" s="73" t="s">
        <v>144</v>
      </c>
      <c r="B586" s="70">
        <v>22000571</v>
      </c>
      <c r="C586" s="86">
        <v>75000</v>
      </c>
      <c r="D586" s="70">
        <v>453240</v>
      </c>
      <c r="E586" s="74">
        <v>44895</v>
      </c>
      <c r="F586" s="73" t="s">
        <v>145</v>
      </c>
      <c r="G586" s="70">
        <v>6417</v>
      </c>
      <c r="H586" s="73" t="s">
        <v>430</v>
      </c>
      <c r="I586" s="73"/>
      <c r="J586" s="73" t="s">
        <v>2996</v>
      </c>
    </row>
    <row r="587" spans="1:10" s="70" customFormat="1">
      <c r="A587" s="73" t="s">
        <v>144</v>
      </c>
      <c r="B587" s="70">
        <v>22000572</v>
      </c>
      <c r="C587" s="86">
        <v>75000</v>
      </c>
      <c r="D587" s="70">
        <v>238170</v>
      </c>
      <c r="E587" s="74">
        <v>44895</v>
      </c>
      <c r="F587" s="73" t="s">
        <v>145</v>
      </c>
      <c r="G587" s="70">
        <v>6417</v>
      </c>
      <c r="H587" s="73" t="s">
        <v>430</v>
      </c>
      <c r="I587" s="73"/>
      <c r="J587" s="73" t="s">
        <v>2996</v>
      </c>
    </row>
    <row r="588" spans="1:10" s="70" customFormat="1">
      <c r="A588" s="73" t="s">
        <v>144</v>
      </c>
      <c r="B588" s="70">
        <v>22000573</v>
      </c>
      <c r="C588" s="86">
        <v>75000</v>
      </c>
      <c r="D588" s="70">
        <v>458112</v>
      </c>
      <c r="E588" s="74">
        <v>44895</v>
      </c>
      <c r="F588" s="73" t="s">
        <v>145</v>
      </c>
      <c r="G588" s="70">
        <v>6417</v>
      </c>
      <c r="H588" s="73" t="s">
        <v>430</v>
      </c>
      <c r="I588" s="73"/>
      <c r="J588" s="73" t="s">
        <v>2996</v>
      </c>
    </row>
    <row r="589" spans="1:10" s="70" customFormat="1">
      <c r="A589" s="73" t="s">
        <v>144</v>
      </c>
      <c r="B589" s="70">
        <v>22000574</v>
      </c>
      <c r="C589" s="86">
        <v>75000</v>
      </c>
      <c r="D589" s="70">
        <v>484729</v>
      </c>
      <c r="E589" s="74">
        <v>44895</v>
      </c>
      <c r="F589" s="73" t="s">
        <v>145</v>
      </c>
      <c r="G589" s="70">
        <v>6417</v>
      </c>
      <c r="H589" s="73" t="s">
        <v>430</v>
      </c>
      <c r="I589" s="73"/>
      <c r="J589" s="73" t="s">
        <v>2996</v>
      </c>
    </row>
    <row r="590" spans="1:10" s="70" customFormat="1">
      <c r="A590" s="73" t="s">
        <v>144</v>
      </c>
      <c r="B590" s="70">
        <v>22000575</v>
      </c>
      <c r="C590" s="86">
        <v>75000</v>
      </c>
      <c r="D590" s="70">
        <v>606719</v>
      </c>
      <c r="E590" s="74">
        <v>44895</v>
      </c>
      <c r="F590" s="73" t="s">
        <v>145</v>
      </c>
      <c r="G590" s="70">
        <v>6417</v>
      </c>
      <c r="H590" s="73" t="s">
        <v>430</v>
      </c>
      <c r="I590" s="73"/>
      <c r="J590" s="73" t="s">
        <v>2996</v>
      </c>
    </row>
    <row r="591" spans="1:10" s="70" customFormat="1">
      <c r="A591" s="73" t="s">
        <v>144</v>
      </c>
      <c r="B591" s="70">
        <v>22000576</v>
      </c>
      <c r="C591" s="86">
        <v>75000</v>
      </c>
      <c r="D591" s="70">
        <v>139772</v>
      </c>
      <c r="E591" s="74">
        <v>44895</v>
      </c>
      <c r="F591" s="73" t="s">
        <v>145</v>
      </c>
      <c r="G591" s="70">
        <v>6417</v>
      </c>
      <c r="H591" s="73" t="s">
        <v>430</v>
      </c>
      <c r="I591" s="73"/>
      <c r="J591" s="73" t="s">
        <v>2996</v>
      </c>
    </row>
    <row r="592" spans="1:10" s="70" customFormat="1">
      <c r="A592" s="73" t="s">
        <v>144</v>
      </c>
      <c r="B592" s="70">
        <v>22000577</v>
      </c>
      <c r="C592" s="86">
        <v>75000</v>
      </c>
      <c r="D592" s="70">
        <v>465898</v>
      </c>
      <c r="E592" s="74">
        <v>44895</v>
      </c>
      <c r="F592" s="73" t="s">
        <v>145</v>
      </c>
      <c r="G592" s="70">
        <v>6417</v>
      </c>
      <c r="H592" s="73" t="s">
        <v>430</v>
      </c>
      <c r="I592" s="73"/>
      <c r="J592" s="73" t="s">
        <v>2996</v>
      </c>
    </row>
    <row r="593" spans="1:10" s="70" customFormat="1">
      <c r="A593" s="73" t="s">
        <v>144</v>
      </c>
      <c r="B593" s="70">
        <v>22000578</v>
      </c>
      <c r="C593" s="86">
        <v>75000</v>
      </c>
      <c r="D593" s="70">
        <v>491815</v>
      </c>
      <c r="E593" s="74">
        <v>44895</v>
      </c>
      <c r="F593" s="73" t="s">
        <v>145</v>
      </c>
      <c r="G593" s="70">
        <v>6417</v>
      </c>
      <c r="H593" s="73" t="s">
        <v>430</v>
      </c>
      <c r="I593" s="73"/>
      <c r="J593" s="73" t="s">
        <v>2996</v>
      </c>
    </row>
    <row r="594" spans="1:10" s="70" customFormat="1">
      <c r="A594" s="73" t="s">
        <v>144</v>
      </c>
      <c r="B594" s="70">
        <v>22000579</v>
      </c>
      <c r="C594" s="86">
        <v>75000</v>
      </c>
      <c r="D594" s="70">
        <v>246866</v>
      </c>
      <c r="E594" s="74">
        <v>44895</v>
      </c>
      <c r="F594" s="73" t="s">
        <v>145</v>
      </c>
      <c r="G594" s="70">
        <v>6417</v>
      </c>
      <c r="H594" s="73" t="s">
        <v>430</v>
      </c>
      <c r="I594" s="73"/>
      <c r="J594" s="73" t="s">
        <v>2996</v>
      </c>
    </row>
    <row r="595" spans="1:10" s="70" customFormat="1">
      <c r="A595" s="73" t="s">
        <v>144</v>
      </c>
      <c r="B595" s="70">
        <v>22000580</v>
      </c>
      <c r="C595" s="86">
        <v>75000</v>
      </c>
      <c r="D595" s="70">
        <v>665991</v>
      </c>
      <c r="E595" s="74">
        <v>44895</v>
      </c>
      <c r="F595" s="73" t="s">
        <v>145</v>
      </c>
      <c r="G595" s="70">
        <v>6417</v>
      </c>
      <c r="H595" s="73" t="s">
        <v>430</v>
      </c>
      <c r="I595" s="73"/>
      <c r="J595" s="73" t="s">
        <v>2996</v>
      </c>
    </row>
    <row r="596" spans="1:10" s="70" customFormat="1">
      <c r="A596" s="73" t="s">
        <v>144</v>
      </c>
      <c r="B596" s="70">
        <v>22000581</v>
      </c>
      <c r="C596" s="86">
        <v>75000</v>
      </c>
      <c r="D596" s="70">
        <v>378983</v>
      </c>
      <c r="E596" s="74">
        <v>44895</v>
      </c>
      <c r="F596" s="73" t="s">
        <v>145</v>
      </c>
      <c r="G596" s="70">
        <v>6417</v>
      </c>
      <c r="H596" s="73" t="s">
        <v>430</v>
      </c>
      <c r="I596" s="73"/>
      <c r="J596" s="73" t="s">
        <v>2996</v>
      </c>
    </row>
    <row r="597" spans="1:10" s="70" customFormat="1">
      <c r="A597" s="73" t="s">
        <v>144</v>
      </c>
      <c r="B597" s="70">
        <v>22000582</v>
      </c>
      <c r="C597" s="86">
        <v>75000</v>
      </c>
      <c r="D597" s="70">
        <v>483595</v>
      </c>
      <c r="E597" s="74">
        <v>44895</v>
      </c>
      <c r="F597" s="73" t="s">
        <v>145</v>
      </c>
      <c r="G597" s="70">
        <v>6417</v>
      </c>
      <c r="H597" s="73" t="s">
        <v>430</v>
      </c>
      <c r="I597" s="73"/>
      <c r="J597" s="73" t="s">
        <v>2996</v>
      </c>
    </row>
    <row r="598" spans="1:10" s="70" customFormat="1">
      <c r="A598" s="73" t="s">
        <v>144</v>
      </c>
      <c r="B598" s="70">
        <v>22000583</v>
      </c>
      <c r="C598" s="86">
        <v>75000</v>
      </c>
      <c r="D598" s="70">
        <v>437473</v>
      </c>
      <c r="E598" s="74">
        <v>44895</v>
      </c>
      <c r="F598" s="73" t="s">
        <v>145</v>
      </c>
      <c r="G598" s="70">
        <v>6417</v>
      </c>
      <c r="H598" s="73" t="s">
        <v>430</v>
      </c>
      <c r="I598" s="73"/>
      <c r="J598" s="73" t="s">
        <v>2996</v>
      </c>
    </row>
    <row r="599" spans="1:10" s="70" customFormat="1">
      <c r="A599" s="73" t="s">
        <v>144</v>
      </c>
      <c r="B599" s="70">
        <v>22000584</v>
      </c>
      <c r="C599" s="86">
        <v>75000</v>
      </c>
      <c r="D599" s="70">
        <v>458536</v>
      </c>
      <c r="E599" s="74">
        <v>44895</v>
      </c>
      <c r="F599" s="73" t="s">
        <v>145</v>
      </c>
      <c r="G599" s="70">
        <v>6417</v>
      </c>
      <c r="H599" s="73" t="s">
        <v>430</v>
      </c>
      <c r="I599" s="73"/>
      <c r="J599" s="73" t="s">
        <v>2996</v>
      </c>
    </row>
    <row r="600" spans="1:10" s="70" customFormat="1">
      <c r="A600" s="73" t="s">
        <v>144</v>
      </c>
      <c r="B600" s="70">
        <v>22000585</v>
      </c>
      <c r="C600" s="86">
        <v>75000</v>
      </c>
      <c r="D600" s="70">
        <v>453165</v>
      </c>
      <c r="E600" s="74">
        <v>44895</v>
      </c>
      <c r="F600" s="73" t="s">
        <v>145</v>
      </c>
      <c r="G600" s="70">
        <v>6417</v>
      </c>
      <c r="H600" s="73" t="s">
        <v>430</v>
      </c>
      <c r="I600" s="73"/>
      <c r="J600" s="73" t="s">
        <v>2996</v>
      </c>
    </row>
    <row r="601" spans="1:10" s="70" customFormat="1">
      <c r="A601" s="73" t="s">
        <v>144</v>
      </c>
      <c r="B601" s="70">
        <v>22000586</v>
      </c>
      <c r="C601" s="86">
        <v>75000</v>
      </c>
      <c r="D601" s="70">
        <v>262962</v>
      </c>
      <c r="E601" s="74">
        <v>44895</v>
      </c>
      <c r="F601" s="73" t="s">
        <v>145</v>
      </c>
      <c r="G601" s="70">
        <v>6417</v>
      </c>
      <c r="H601" s="73" t="s">
        <v>430</v>
      </c>
      <c r="I601" s="73"/>
      <c r="J601" s="73" t="s">
        <v>2996</v>
      </c>
    </row>
    <row r="602" spans="1:10" s="70" customFormat="1">
      <c r="A602" s="73" t="s">
        <v>144</v>
      </c>
      <c r="B602" s="70">
        <v>22000587</v>
      </c>
      <c r="C602" s="86">
        <v>75000</v>
      </c>
      <c r="D602" s="70">
        <v>441505</v>
      </c>
      <c r="E602" s="74">
        <v>44895</v>
      </c>
      <c r="F602" s="73" t="s">
        <v>145</v>
      </c>
      <c r="G602" s="70">
        <v>6417</v>
      </c>
      <c r="H602" s="73" t="s">
        <v>430</v>
      </c>
      <c r="I602" s="73"/>
      <c r="J602" s="73" t="s">
        <v>2996</v>
      </c>
    </row>
    <row r="603" spans="1:10" s="70" customFormat="1">
      <c r="A603" s="73" t="s">
        <v>144</v>
      </c>
      <c r="B603" s="70">
        <v>22000588</v>
      </c>
      <c r="C603" s="86">
        <v>75000</v>
      </c>
      <c r="D603" s="70">
        <v>424235</v>
      </c>
      <c r="E603" s="74">
        <v>44895</v>
      </c>
      <c r="F603" s="73" t="s">
        <v>145</v>
      </c>
      <c r="G603" s="70">
        <v>6417</v>
      </c>
      <c r="H603" s="73" t="s">
        <v>430</v>
      </c>
      <c r="I603" s="73"/>
      <c r="J603" s="73" t="s">
        <v>2996</v>
      </c>
    </row>
    <row r="604" spans="1:10" s="70" customFormat="1">
      <c r="A604" s="73" t="s">
        <v>144</v>
      </c>
      <c r="B604" s="70">
        <v>22000589</v>
      </c>
      <c r="C604" s="86">
        <v>75000</v>
      </c>
      <c r="D604" s="70">
        <v>139764</v>
      </c>
      <c r="E604" s="74">
        <v>44895</v>
      </c>
      <c r="F604" s="73" t="s">
        <v>145</v>
      </c>
      <c r="G604" s="70">
        <v>6417</v>
      </c>
      <c r="H604" s="73" t="s">
        <v>430</v>
      </c>
      <c r="I604" s="73"/>
      <c r="J604" s="73" t="s">
        <v>2996</v>
      </c>
    </row>
    <row r="605" spans="1:10" s="70" customFormat="1">
      <c r="A605" s="73" t="s">
        <v>144</v>
      </c>
      <c r="B605" s="70">
        <v>22000590</v>
      </c>
      <c r="C605" s="86">
        <v>75000</v>
      </c>
      <c r="D605" s="70">
        <v>499267</v>
      </c>
      <c r="E605" s="74">
        <v>44895</v>
      </c>
      <c r="F605" s="73" t="s">
        <v>145</v>
      </c>
      <c r="G605" s="70">
        <v>6417</v>
      </c>
      <c r="H605" s="73" t="s">
        <v>430</v>
      </c>
      <c r="I605" s="73"/>
      <c r="J605" s="73" t="s">
        <v>2996</v>
      </c>
    </row>
    <row r="606" spans="1:10" s="70" customFormat="1">
      <c r="A606" s="73" t="s">
        <v>144</v>
      </c>
      <c r="B606" s="70">
        <v>22000591</v>
      </c>
      <c r="C606" s="86">
        <v>75000</v>
      </c>
      <c r="D606" s="70">
        <v>339530</v>
      </c>
      <c r="E606" s="74">
        <v>44895</v>
      </c>
      <c r="F606" s="73" t="s">
        <v>145</v>
      </c>
      <c r="G606" s="70">
        <v>6417</v>
      </c>
      <c r="H606" s="73" t="s">
        <v>430</v>
      </c>
      <c r="I606" s="73"/>
      <c r="J606" s="73" t="s">
        <v>2996</v>
      </c>
    </row>
    <row r="607" spans="1:10" s="70" customFormat="1">
      <c r="A607" s="73" t="s">
        <v>144</v>
      </c>
      <c r="B607" s="70">
        <v>22000592</v>
      </c>
      <c r="C607" s="86">
        <v>75000</v>
      </c>
      <c r="D607" s="70">
        <v>246820</v>
      </c>
      <c r="E607" s="74">
        <v>44895</v>
      </c>
      <c r="F607" s="73" t="s">
        <v>145</v>
      </c>
      <c r="G607" s="70">
        <v>6417</v>
      </c>
      <c r="H607" s="73" t="s">
        <v>430</v>
      </c>
      <c r="I607" s="73"/>
      <c r="J607" s="73" t="s">
        <v>2996</v>
      </c>
    </row>
    <row r="608" spans="1:10" s="70" customFormat="1">
      <c r="A608" s="73" t="s">
        <v>144</v>
      </c>
      <c r="B608" s="70">
        <v>22000593</v>
      </c>
      <c r="C608" s="86">
        <v>75000</v>
      </c>
      <c r="D608" s="70">
        <v>365977</v>
      </c>
      <c r="E608" s="74">
        <v>44895</v>
      </c>
      <c r="F608" s="73" t="s">
        <v>145</v>
      </c>
      <c r="G608" s="70">
        <v>6417</v>
      </c>
      <c r="H608" s="73" t="s">
        <v>430</v>
      </c>
      <c r="I608" s="73"/>
      <c r="J608" s="73" t="s">
        <v>2996</v>
      </c>
    </row>
    <row r="609" spans="1:10" s="70" customFormat="1">
      <c r="A609" s="73" t="s">
        <v>144</v>
      </c>
      <c r="B609" s="70">
        <v>22000594</v>
      </c>
      <c r="C609" s="86">
        <v>75000</v>
      </c>
      <c r="D609" s="70">
        <v>437682</v>
      </c>
      <c r="E609" s="74">
        <v>44895</v>
      </c>
      <c r="F609" s="73" t="s">
        <v>145</v>
      </c>
      <c r="G609" s="70">
        <v>6417</v>
      </c>
      <c r="H609" s="73" t="s">
        <v>430</v>
      </c>
      <c r="I609" s="73"/>
      <c r="J609" s="73" t="s">
        <v>2996</v>
      </c>
    </row>
    <row r="610" spans="1:10" s="70" customFormat="1">
      <c r="A610" s="73" t="s">
        <v>144</v>
      </c>
      <c r="B610" s="70">
        <v>22000595</v>
      </c>
      <c r="C610" s="86">
        <v>75000</v>
      </c>
      <c r="D610" s="70">
        <v>262059</v>
      </c>
      <c r="E610" s="74">
        <v>44895</v>
      </c>
      <c r="F610" s="73" t="s">
        <v>145</v>
      </c>
      <c r="G610" s="70">
        <v>6417</v>
      </c>
      <c r="H610" s="73" t="s">
        <v>430</v>
      </c>
      <c r="I610" s="73"/>
      <c r="J610" s="73" t="s">
        <v>2996</v>
      </c>
    </row>
    <row r="611" spans="1:10" s="70" customFormat="1">
      <c r="A611" s="73" t="s">
        <v>144</v>
      </c>
      <c r="B611" s="70">
        <v>22000596</v>
      </c>
      <c r="C611" s="86">
        <v>75000</v>
      </c>
      <c r="D611" s="70">
        <v>262379</v>
      </c>
      <c r="E611" s="74">
        <v>44895</v>
      </c>
      <c r="F611" s="73" t="s">
        <v>145</v>
      </c>
      <c r="G611" s="70">
        <v>6417</v>
      </c>
      <c r="H611" s="73" t="s">
        <v>430</v>
      </c>
      <c r="I611" s="73"/>
      <c r="J611" s="73" t="s">
        <v>2996</v>
      </c>
    </row>
    <row r="612" spans="1:10" s="70" customFormat="1">
      <c r="A612" s="73" t="s">
        <v>144</v>
      </c>
      <c r="B612" s="70">
        <v>22000597</v>
      </c>
      <c r="C612" s="86">
        <v>75000</v>
      </c>
      <c r="D612" s="70">
        <v>444757</v>
      </c>
      <c r="E612" s="74">
        <v>44895</v>
      </c>
      <c r="F612" s="73" t="s">
        <v>145</v>
      </c>
      <c r="G612" s="70">
        <v>6417</v>
      </c>
      <c r="H612" s="73" t="s">
        <v>430</v>
      </c>
      <c r="I612" s="73"/>
      <c r="J612" s="73" t="s">
        <v>2996</v>
      </c>
    </row>
    <row r="613" spans="1:10" s="70" customFormat="1">
      <c r="A613" s="73" t="s">
        <v>144</v>
      </c>
      <c r="B613" s="70">
        <v>22000598</v>
      </c>
      <c r="C613" s="86">
        <v>75000</v>
      </c>
      <c r="D613" s="70">
        <v>498944</v>
      </c>
      <c r="E613" s="74">
        <v>44895</v>
      </c>
      <c r="F613" s="73" t="s">
        <v>145</v>
      </c>
      <c r="G613" s="70">
        <v>6417</v>
      </c>
      <c r="H613" s="73" t="s">
        <v>430</v>
      </c>
      <c r="I613" s="73"/>
      <c r="J613" s="73" t="s">
        <v>2996</v>
      </c>
    </row>
    <row r="614" spans="1:10" s="70" customFormat="1">
      <c r="A614" s="73" t="s">
        <v>144</v>
      </c>
      <c r="B614" s="70">
        <v>22000599</v>
      </c>
      <c r="C614" s="86">
        <v>75000</v>
      </c>
      <c r="D614" s="70">
        <v>345644</v>
      </c>
      <c r="E614" s="74">
        <v>44895</v>
      </c>
      <c r="F614" s="73" t="s">
        <v>145</v>
      </c>
      <c r="G614" s="70">
        <v>6417</v>
      </c>
      <c r="H614" s="73" t="s">
        <v>430</v>
      </c>
      <c r="I614" s="73"/>
      <c r="J614" s="73" t="s">
        <v>2996</v>
      </c>
    </row>
    <row r="615" spans="1:10" s="70" customFormat="1">
      <c r="A615" s="73" t="s">
        <v>144</v>
      </c>
      <c r="B615" s="70">
        <v>22000600</v>
      </c>
      <c r="C615" s="86">
        <v>75000</v>
      </c>
      <c r="D615" s="70">
        <v>262484</v>
      </c>
      <c r="E615" s="74">
        <v>44895</v>
      </c>
      <c r="F615" s="73" t="s">
        <v>145</v>
      </c>
      <c r="G615" s="70">
        <v>6417</v>
      </c>
      <c r="H615" s="73" t="s">
        <v>430</v>
      </c>
      <c r="I615" s="73"/>
      <c r="J615" s="73" t="s">
        <v>2996</v>
      </c>
    </row>
    <row r="616" spans="1:10" s="70" customFormat="1">
      <c r="A616" s="73" t="s">
        <v>144</v>
      </c>
      <c r="B616" s="70">
        <v>22000601</v>
      </c>
      <c r="C616" s="86">
        <v>75000</v>
      </c>
      <c r="D616" s="70">
        <v>599371</v>
      </c>
      <c r="E616" s="74">
        <v>44895</v>
      </c>
      <c r="F616" s="73" t="s">
        <v>145</v>
      </c>
      <c r="G616" s="70">
        <v>6417</v>
      </c>
      <c r="H616" s="73" t="s">
        <v>430</v>
      </c>
      <c r="I616" s="73"/>
      <c r="J616" s="73" t="s">
        <v>2996</v>
      </c>
    </row>
    <row r="617" spans="1:10" s="70" customFormat="1">
      <c r="A617" s="73" t="s">
        <v>144</v>
      </c>
      <c r="B617" s="70">
        <v>22000602</v>
      </c>
      <c r="C617" s="86">
        <v>75000</v>
      </c>
      <c r="D617" s="70">
        <v>139760</v>
      </c>
      <c r="E617" s="74">
        <v>44895</v>
      </c>
      <c r="F617" s="73" t="s">
        <v>145</v>
      </c>
      <c r="G617" s="70">
        <v>6417</v>
      </c>
      <c r="H617" s="73" t="s">
        <v>430</v>
      </c>
      <c r="I617" s="73"/>
      <c r="J617" s="73" t="s">
        <v>2996</v>
      </c>
    </row>
    <row r="618" spans="1:10" s="70" customFormat="1">
      <c r="A618" s="73" t="s">
        <v>144</v>
      </c>
      <c r="B618" s="70">
        <v>22000603</v>
      </c>
      <c r="C618" s="86">
        <v>75000</v>
      </c>
      <c r="D618" s="70">
        <v>345648</v>
      </c>
      <c r="E618" s="74">
        <v>44895</v>
      </c>
      <c r="F618" s="73" t="s">
        <v>145</v>
      </c>
      <c r="G618" s="70">
        <v>6417</v>
      </c>
      <c r="H618" s="73" t="s">
        <v>430</v>
      </c>
      <c r="I618" s="73"/>
      <c r="J618" s="73" t="s">
        <v>2996</v>
      </c>
    </row>
    <row r="619" spans="1:10" s="70" customFormat="1">
      <c r="A619" s="73" t="s">
        <v>144</v>
      </c>
      <c r="B619" s="70">
        <v>22000604</v>
      </c>
      <c r="C619" s="86">
        <v>75000</v>
      </c>
      <c r="D619" s="70">
        <v>237683</v>
      </c>
      <c r="E619" s="74">
        <v>44895</v>
      </c>
      <c r="F619" s="73" t="s">
        <v>145</v>
      </c>
      <c r="G619" s="70">
        <v>6417</v>
      </c>
      <c r="H619" s="73" t="s">
        <v>430</v>
      </c>
      <c r="I619" s="73"/>
      <c r="J619" s="73" t="s">
        <v>2996</v>
      </c>
    </row>
    <row r="620" spans="1:10" s="70" customFormat="1">
      <c r="A620" s="73" t="s">
        <v>144</v>
      </c>
      <c r="B620" s="70">
        <v>22000605</v>
      </c>
      <c r="C620" s="86">
        <v>75000</v>
      </c>
      <c r="D620" s="70">
        <v>246888</v>
      </c>
      <c r="E620" s="74">
        <v>44895</v>
      </c>
      <c r="F620" s="73" t="s">
        <v>145</v>
      </c>
      <c r="G620" s="70">
        <v>6417</v>
      </c>
      <c r="H620" s="73" t="s">
        <v>430</v>
      </c>
      <c r="I620" s="73"/>
      <c r="J620" s="73" t="s">
        <v>2996</v>
      </c>
    </row>
    <row r="621" spans="1:10" s="70" customFormat="1">
      <c r="A621" s="73" t="s">
        <v>144</v>
      </c>
      <c r="B621" s="70">
        <v>22000606</v>
      </c>
      <c r="C621" s="86">
        <v>75000</v>
      </c>
      <c r="D621" s="70">
        <v>499240</v>
      </c>
      <c r="E621" s="74">
        <v>44895</v>
      </c>
      <c r="F621" s="73" t="s">
        <v>145</v>
      </c>
      <c r="G621" s="70">
        <v>6417</v>
      </c>
      <c r="H621" s="73" t="s">
        <v>430</v>
      </c>
      <c r="I621" s="73"/>
      <c r="J621" s="73" t="s">
        <v>2996</v>
      </c>
    </row>
    <row r="622" spans="1:10" s="70" customFormat="1">
      <c r="A622" s="73" t="s">
        <v>144</v>
      </c>
      <c r="B622" s="70">
        <v>22000607</v>
      </c>
      <c r="C622" s="86">
        <v>75000</v>
      </c>
      <c r="D622" s="70">
        <v>339426</v>
      </c>
      <c r="E622" s="74">
        <v>44895</v>
      </c>
      <c r="F622" s="73" t="s">
        <v>145</v>
      </c>
      <c r="G622" s="70">
        <v>6417</v>
      </c>
      <c r="H622" s="73" t="s">
        <v>430</v>
      </c>
      <c r="I622" s="73"/>
      <c r="J622" s="73" t="s">
        <v>2996</v>
      </c>
    </row>
    <row r="623" spans="1:10" s="70" customFormat="1">
      <c r="A623" s="73" t="s">
        <v>144</v>
      </c>
      <c r="B623" s="70">
        <v>22000608</v>
      </c>
      <c r="C623" s="86">
        <v>75000</v>
      </c>
      <c r="D623" s="70">
        <v>363659</v>
      </c>
      <c r="E623" s="74">
        <v>44895</v>
      </c>
      <c r="F623" s="73" t="s">
        <v>145</v>
      </c>
      <c r="G623" s="70">
        <v>6417</v>
      </c>
      <c r="H623" s="73" t="s">
        <v>430</v>
      </c>
      <c r="I623" s="73"/>
      <c r="J623" s="73" t="s">
        <v>2996</v>
      </c>
    </row>
    <row r="624" spans="1:10" s="70" customFormat="1">
      <c r="A624" s="73" t="s">
        <v>144</v>
      </c>
      <c r="B624" s="70">
        <v>22000609</v>
      </c>
      <c r="C624" s="86">
        <v>75000</v>
      </c>
      <c r="D624" s="70">
        <v>237872</v>
      </c>
      <c r="E624" s="74">
        <v>44895</v>
      </c>
      <c r="F624" s="73" t="s">
        <v>145</v>
      </c>
      <c r="G624" s="70">
        <v>6417</v>
      </c>
      <c r="H624" s="73" t="s">
        <v>430</v>
      </c>
      <c r="I624" s="73"/>
      <c r="J624" s="73" t="s">
        <v>2996</v>
      </c>
    </row>
    <row r="625" spans="1:10" s="70" customFormat="1">
      <c r="A625" s="73" t="s">
        <v>144</v>
      </c>
      <c r="B625" s="70">
        <v>22000610</v>
      </c>
      <c r="C625" s="86">
        <v>75000</v>
      </c>
      <c r="D625" s="70">
        <v>468984</v>
      </c>
      <c r="E625" s="74">
        <v>44895</v>
      </c>
      <c r="F625" s="73" t="s">
        <v>145</v>
      </c>
      <c r="G625" s="70">
        <v>6417</v>
      </c>
      <c r="H625" s="73" t="s">
        <v>430</v>
      </c>
      <c r="I625" s="73"/>
      <c r="J625" s="73" t="s">
        <v>2996</v>
      </c>
    </row>
    <row r="626" spans="1:10" s="70" customFormat="1">
      <c r="A626" s="73" t="s">
        <v>144</v>
      </c>
      <c r="B626" s="70">
        <v>22000611</v>
      </c>
      <c r="C626" s="86">
        <v>75000</v>
      </c>
      <c r="D626" s="70">
        <v>882397</v>
      </c>
      <c r="E626" s="74">
        <v>44895</v>
      </c>
      <c r="F626" s="73" t="s">
        <v>145</v>
      </c>
      <c r="G626" s="70">
        <v>6417</v>
      </c>
      <c r="H626" s="73" t="s">
        <v>430</v>
      </c>
      <c r="I626" s="73"/>
      <c r="J626" s="73" t="s">
        <v>2996</v>
      </c>
    </row>
    <row r="627" spans="1:10" s="70" customFormat="1">
      <c r="A627" s="73" t="s">
        <v>144</v>
      </c>
      <c r="B627" s="70">
        <v>22000612</v>
      </c>
      <c r="C627" s="86">
        <v>75000</v>
      </c>
      <c r="D627" s="70">
        <v>444770</v>
      </c>
      <c r="E627" s="74">
        <v>44895</v>
      </c>
      <c r="F627" s="73" t="s">
        <v>145</v>
      </c>
      <c r="G627" s="70">
        <v>6417</v>
      </c>
      <c r="H627" s="73" t="s">
        <v>430</v>
      </c>
      <c r="I627" s="73"/>
      <c r="J627" s="73" t="s">
        <v>2996</v>
      </c>
    </row>
    <row r="628" spans="1:10" s="70" customFormat="1">
      <c r="A628" s="73" t="s">
        <v>144</v>
      </c>
      <c r="B628" s="70">
        <v>22000613</v>
      </c>
      <c r="C628" s="86">
        <v>75000</v>
      </c>
      <c r="D628" s="70">
        <v>340762</v>
      </c>
      <c r="E628" s="74">
        <v>44895</v>
      </c>
      <c r="F628" s="73" t="s">
        <v>145</v>
      </c>
      <c r="G628" s="70">
        <v>6417</v>
      </c>
      <c r="H628" s="73" t="s">
        <v>430</v>
      </c>
      <c r="I628" s="73"/>
      <c r="J628" s="73" t="s">
        <v>2996</v>
      </c>
    </row>
    <row r="629" spans="1:10" s="70" customFormat="1">
      <c r="A629" s="73" t="s">
        <v>144</v>
      </c>
      <c r="B629" s="70">
        <v>22000614</v>
      </c>
      <c r="C629" s="86">
        <v>75000</v>
      </c>
      <c r="D629" s="70">
        <v>339523</v>
      </c>
      <c r="E629" s="74">
        <v>44895</v>
      </c>
      <c r="F629" s="73" t="s">
        <v>145</v>
      </c>
      <c r="G629" s="70">
        <v>6417</v>
      </c>
      <c r="H629" s="73" t="s">
        <v>430</v>
      </c>
      <c r="I629" s="73"/>
      <c r="J629" s="73" t="s">
        <v>2996</v>
      </c>
    </row>
    <row r="630" spans="1:10" s="70" customFormat="1">
      <c r="A630" s="73" t="s">
        <v>144</v>
      </c>
      <c r="B630" s="70">
        <v>22000615</v>
      </c>
      <c r="C630" s="86">
        <v>75000</v>
      </c>
      <c r="D630" s="70">
        <v>339493</v>
      </c>
      <c r="E630" s="74">
        <v>44895</v>
      </c>
      <c r="F630" s="73" t="s">
        <v>145</v>
      </c>
      <c r="G630" s="70">
        <v>6417</v>
      </c>
      <c r="H630" s="73" t="s">
        <v>430</v>
      </c>
      <c r="I630" s="73"/>
      <c r="J630" s="73" t="s">
        <v>2996</v>
      </c>
    </row>
    <row r="631" spans="1:10" s="70" customFormat="1">
      <c r="A631" s="73" t="s">
        <v>144</v>
      </c>
      <c r="B631" s="70">
        <v>22000616</v>
      </c>
      <c r="C631" s="86">
        <v>75000</v>
      </c>
      <c r="D631" s="70">
        <v>262371</v>
      </c>
      <c r="E631" s="74">
        <v>44895</v>
      </c>
      <c r="F631" s="73" t="s">
        <v>145</v>
      </c>
      <c r="G631" s="70">
        <v>6417</v>
      </c>
      <c r="H631" s="73" t="s">
        <v>430</v>
      </c>
      <c r="I631" s="73"/>
      <c r="J631" s="73" t="s">
        <v>2996</v>
      </c>
    </row>
    <row r="632" spans="1:10" s="70" customFormat="1">
      <c r="A632" s="73" t="s">
        <v>144</v>
      </c>
      <c r="B632" s="70">
        <v>22000617</v>
      </c>
      <c r="C632" s="86">
        <v>75000</v>
      </c>
      <c r="D632" s="70">
        <v>366049</v>
      </c>
      <c r="E632" s="74">
        <v>44895</v>
      </c>
      <c r="F632" s="73" t="s">
        <v>145</v>
      </c>
      <c r="G632" s="70">
        <v>6417</v>
      </c>
      <c r="H632" s="73" t="s">
        <v>430</v>
      </c>
      <c r="I632" s="73"/>
      <c r="J632" s="73" t="s">
        <v>2996</v>
      </c>
    </row>
    <row r="633" spans="1:10" s="70" customFormat="1">
      <c r="A633" s="73" t="s">
        <v>144</v>
      </c>
      <c r="B633" s="70">
        <v>22000618</v>
      </c>
      <c r="C633" s="86">
        <v>75000</v>
      </c>
      <c r="D633" s="70">
        <v>248714</v>
      </c>
      <c r="E633" s="74">
        <v>44895</v>
      </c>
      <c r="F633" s="73" t="s">
        <v>145</v>
      </c>
      <c r="G633" s="70">
        <v>6417</v>
      </c>
      <c r="H633" s="73" t="s">
        <v>430</v>
      </c>
      <c r="I633" s="73"/>
      <c r="J633" s="73" t="s">
        <v>2996</v>
      </c>
    </row>
    <row r="634" spans="1:10" s="70" customFormat="1">
      <c r="A634" s="73" t="s">
        <v>144</v>
      </c>
      <c r="B634" s="70">
        <v>22000619</v>
      </c>
      <c r="C634" s="86">
        <v>75000</v>
      </c>
      <c r="D634" s="70">
        <v>246810</v>
      </c>
      <c r="E634" s="74">
        <v>44895</v>
      </c>
      <c r="F634" s="73" t="s">
        <v>145</v>
      </c>
      <c r="G634" s="70">
        <v>6417</v>
      </c>
      <c r="H634" s="73" t="s">
        <v>430</v>
      </c>
      <c r="I634" s="73"/>
      <c r="J634" s="73" t="s">
        <v>2996</v>
      </c>
    </row>
    <row r="635" spans="1:10" s="70" customFormat="1">
      <c r="A635" s="73" t="s">
        <v>144</v>
      </c>
      <c r="B635" s="70">
        <v>22000620</v>
      </c>
      <c r="C635" s="86">
        <v>75000</v>
      </c>
      <c r="D635" s="70">
        <v>452993</v>
      </c>
      <c r="E635" s="74">
        <v>44895</v>
      </c>
      <c r="F635" s="73" t="s">
        <v>145</v>
      </c>
      <c r="G635" s="70">
        <v>6417</v>
      </c>
      <c r="H635" s="73" t="s">
        <v>430</v>
      </c>
      <c r="I635" s="73"/>
      <c r="J635" s="73" t="s">
        <v>2996</v>
      </c>
    </row>
    <row r="636" spans="1:10" s="70" customFormat="1">
      <c r="A636" s="73" t="s">
        <v>144</v>
      </c>
      <c r="B636" s="70">
        <v>22000621</v>
      </c>
      <c r="C636" s="86">
        <v>75000</v>
      </c>
      <c r="D636" s="70">
        <v>499223</v>
      </c>
      <c r="E636" s="74">
        <v>44895</v>
      </c>
      <c r="F636" s="73" t="s">
        <v>145</v>
      </c>
      <c r="G636" s="70">
        <v>6417</v>
      </c>
      <c r="H636" s="73" t="s">
        <v>430</v>
      </c>
      <c r="I636" s="73"/>
      <c r="J636" s="73" t="s">
        <v>2996</v>
      </c>
    </row>
    <row r="637" spans="1:10" s="70" customFormat="1">
      <c r="A637" s="73" t="s">
        <v>144</v>
      </c>
      <c r="B637" s="70">
        <v>22000622</v>
      </c>
      <c r="C637" s="86">
        <v>75000</v>
      </c>
      <c r="D637" s="70">
        <v>160799</v>
      </c>
      <c r="E637" s="74">
        <v>44895</v>
      </c>
      <c r="F637" s="73" t="s">
        <v>145</v>
      </c>
      <c r="G637" s="70">
        <v>6417</v>
      </c>
      <c r="H637" s="73" t="s">
        <v>430</v>
      </c>
      <c r="I637" s="73"/>
      <c r="J637" s="73" t="s">
        <v>2996</v>
      </c>
    </row>
    <row r="638" spans="1:10" s="70" customFormat="1">
      <c r="A638" s="73" t="s">
        <v>144</v>
      </c>
      <c r="B638" s="70">
        <v>22000623</v>
      </c>
      <c r="C638" s="86">
        <v>75000</v>
      </c>
      <c r="D638" s="70">
        <v>262793</v>
      </c>
      <c r="E638" s="74">
        <v>44895</v>
      </c>
      <c r="F638" s="73" t="s">
        <v>145</v>
      </c>
      <c r="G638" s="70">
        <v>6417</v>
      </c>
      <c r="H638" s="73" t="s">
        <v>430</v>
      </c>
      <c r="I638" s="73"/>
      <c r="J638" s="73" t="s">
        <v>2996</v>
      </c>
    </row>
    <row r="639" spans="1:10" s="70" customFormat="1">
      <c r="A639" s="73" t="s">
        <v>144</v>
      </c>
      <c r="B639" s="70">
        <v>22000624</v>
      </c>
      <c r="C639" s="86">
        <v>75000</v>
      </c>
      <c r="D639" s="70">
        <v>339855</v>
      </c>
      <c r="E639" s="74">
        <v>44895</v>
      </c>
      <c r="F639" s="73" t="s">
        <v>145</v>
      </c>
      <c r="G639" s="70">
        <v>6417</v>
      </c>
      <c r="H639" s="73" t="s">
        <v>430</v>
      </c>
      <c r="I639" s="73"/>
      <c r="J639" s="73" t="s">
        <v>2996</v>
      </c>
    </row>
    <row r="640" spans="1:10" s="70" customFormat="1">
      <c r="A640" s="73" t="s">
        <v>144</v>
      </c>
      <c r="B640" s="70">
        <v>22000625</v>
      </c>
      <c r="C640" s="86">
        <v>75000</v>
      </c>
      <c r="D640" s="70">
        <v>597644</v>
      </c>
      <c r="E640" s="74">
        <v>44895</v>
      </c>
      <c r="F640" s="73" t="s">
        <v>145</v>
      </c>
      <c r="G640" s="70">
        <v>6417</v>
      </c>
      <c r="H640" s="73" t="s">
        <v>430</v>
      </c>
      <c r="I640" s="73"/>
      <c r="J640" s="73" t="s">
        <v>2996</v>
      </c>
    </row>
    <row r="641" spans="1:10" s="70" customFormat="1">
      <c r="A641" s="73" t="s">
        <v>144</v>
      </c>
      <c r="B641" s="70">
        <v>22000626</v>
      </c>
      <c r="C641" s="86">
        <v>75000</v>
      </c>
      <c r="D641" s="70">
        <v>161061</v>
      </c>
      <c r="E641" s="74">
        <v>44895</v>
      </c>
      <c r="F641" s="73" t="s">
        <v>145</v>
      </c>
      <c r="G641" s="70">
        <v>6417</v>
      </c>
      <c r="H641" s="73" t="s">
        <v>430</v>
      </c>
      <c r="I641" s="73"/>
      <c r="J641" s="73" t="s">
        <v>2996</v>
      </c>
    </row>
    <row r="642" spans="1:10" s="70" customFormat="1">
      <c r="A642" s="73" t="s">
        <v>144</v>
      </c>
      <c r="B642" s="70">
        <v>22000627</v>
      </c>
      <c r="C642" s="86">
        <v>75000</v>
      </c>
      <c r="D642" s="70">
        <v>499248</v>
      </c>
      <c r="E642" s="74">
        <v>44895</v>
      </c>
      <c r="F642" s="73" t="s">
        <v>145</v>
      </c>
      <c r="G642" s="70">
        <v>6417</v>
      </c>
      <c r="H642" s="73" t="s">
        <v>430</v>
      </c>
      <c r="I642" s="73"/>
      <c r="J642" s="73" t="s">
        <v>2996</v>
      </c>
    </row>
    <row r="643" spans="1:10" s="70" customFormat="1">
      <c r="A643" s="73" t="s">
        <v>144</v>
      </c>
      <c r="B643" s="70">
        <v>22000628</v>
      </c>
      <c r="C643" s="86">
        <v>75000</v>
      </c>
      <c r="D643" s="70">
        <v>494337</v>
      </c>
      <c r="E643" s="74">
        <v>44895</v>
      </c>
      <c r="F643" s="73" t="s">
        <v>145</v>
      </c>
      <c r="G643" s="70">
        <v>6417</v>
      </c>
      <c r="H643" s="73" t="s">
        <v>430</v>
      </c>
      <c r="I643" s="73"/>
      <c r="J643" s="73" t="s">
        <v>2996</v>
      </c>
    </row>
    <row r="644" spans="1:10" s="70" customFormat="1">
      <c r="A644" s="73" t="s">
        <v>144</v>
      </c>
      <c r="B644" s="70">
        <v>22000629</v>
      </c>
      <c r="C644" s="86">
        <v>75000</v>
      </c>
      <c r="D644" s="70">
        <v>443638</v>
      </c>
      <c r="E644" s="74">
        <v>44895</v>
      </c>
      <c r="F644" s="73" t="s">
        <v>145</v>
      </c>
      <c r="G644" s="70">
        <v>6417</v>
      </c>
      <c r="H644" s="73" t="s">
        <v>430</v>
      </c>
      <c r="I644" s="73"/>
      <c r="J644" s="73" t="s">
        <v>2996</v>
      </c>
    </row>
    <row r="645" spans="1:10" s="70" customFormat="1">
      <c r="A645" s="73" t="s">
        <v>144</v>
      </c>
      <c r="B645" s="70">
        <v>22000630</v>
      </c>
      <c r="C645" s="86">
        <v>75000</v>
      </c>
      <c r="D645" s="70">
        <v>237651</v>
      </c>
      <c r="E645" s="74">
        <v>44895</v>
      </c>
      <c r="F645" s="73" t="s">
        <v>145</v>
      </c>
      <c r="G645" s="70">
        <v>6417</v>
      </c>
      <c r="H645" s="73" t="s">
        <v>430</v>
      </c>
      <c r="I645" s="73"/>
      <c r="J645" s="73" t="s">
        <v>2996</v>
      </c>
    </row>
    <row r="646" spans="1:10" s="70" customFormat="1">
      <c r="A646" s="73" t="s">
        <v>144</v>
      </c>
      <c r="B646" s="70">
        <v>22000631</v>
      </c>
      <c r="C646" s="86">
        <v>75000</v>
      </c>
      <c r="D646" s="70">
        <v>499176</v>
      </c>
      <c r="E646" s="74">
        <v>44895</v>
      </c>
      <c r="F646" s="73" t="s">
        <v>145</v>
      </c>
      <c r="G646" s="70">
        <v>6417</v>
      </c>
      <c r="H646" s="73" t="s">
        <v>430</v>
      </c>
      <c r="I646" s="73"/>
      <c r="J646" s="73" t="s">
        <v>2996</v>
      </c>
    </row>
    <row r="647" spans="1:10" s="70" customFormat="1">
      <c r="A647" s="73" t="s">
        <v>144</v>
      </c>
      <c r="B647" s="70">
        <v>22000632</v>
      </c>
      <c r="C647" s="86">
        <v>75000</v>
      </c>
      <c r="D647" s="70">
        <v>377703</v>
      </c>
      <c r="E647" s="74">
        <v>44895</v>
      </c>
      <c r="F647" s="73" t="s">
        <v>145</v>
      </c>
      <c r="G647" s="70">
        <v>6417</v>
      </c>
      <c r="H647" s="73" t="s">
        <v>430</v>
      </c>
      <c r="I647" s="73"/>
      <c r="J647" s="73" t="s">
        <v>2996</v>
      </c>
    </row>
    <row r="648" spans="1:10" s="70" customFormat="1">
      <c r="A648" s="73" t="s">
        <v>144</v>
      </c>
      <c r="B648" s="70">
        <v>22000633</v>
      </c>
      <c r="C648" s="86">
        <v>75000</v>
      </c>
      <c r="D648" s="70">
        <v>247337</v>
      </c>
      <c r="E648" s="74">
        <v>44895</v>
      </c>
      <c r="F648" s="73" t="s">
        <v>145</v>
      </c>
      <c r="G648" s="70">
        <v>6417</v>
      </c>
      <c r="H648" s="73" t="s">
        <v>430</v>
      </c>
      <c r="I648" s="73"/>
      <c r="J648" s="73" t="s">
        <v>2996</v>
      </c>
    </row>
    <row r="649" spans="1:10" s="70" customFormat="1">
      <c r="A649" s="73" t="s">
        <v>144</v>
      </c>
      <c r="B649" s="70">
        <v>22000634</v>
      </c>
      <c r="C649" s="86">
        <v>75000</v>
      </c>
      <c r="D649" s="70">
        <v>424546</v>
      </c>
      <c r="E649" s="74">
        <v>44895</v>
      </c>
      <c r="F649" s="73" t="s">
        <v>145</v>
      </c>
      <c r="G649" s="70">
        <v>6417</v>
      </c>
      <c r="H649" s="73" t="s">
        <v>430</v>
      </c>
      <c r="I649" s="73"/>
      <c r="J649" s="73" t="s">
        <v>2996</v>
      </c>
    </row>
    <row r="650" spans="1:10" s="70" customFormat="1">
      <c r="A650" s="73" t="s">
        <v>144</v>
      </c>
      <c r="B650" s="70">
        <v>22000635</v>
      </c>
      <c r="C650" s="86">
        <v>75000</v>
      </c>
      <c r="D650" s="70">
        <v>247400</v>
      </c>
      <c r="E650" s="74">
        <v>44895</v>
      </c>
      <c r="F650" s="73" t="s">
        <v>145</v>
      </c>
      <c r="G650" s="70">
        <v>6417</v>
      </c>
      <c r="H650" s="73" t="s">
        <v>430</v>
      </c>
      <c r="I650" s="73"/>
      <c r="J650" s="73" t="s">
        <v>2996</v>
      </c>
    </row>
    <row r="651" spans="1:10" s="70" customFormat="1">
      <c r="A651" s="73" t="s">
        <v>144</v>
      </c>
      <c r="B651" s="70">
        <v>22000636</v>
      </c>
      <c r="C651" s="86">
        <v>75000</v>
      </c>
      <c r="D651" s="70">
        <v>160845</v>
      </c>
      <c r="E651" s="74">
        <v>44895</v>
      </c>
      <c r="F651" s="73" t="s">
        <v>145</v>
      </c>
      <c r="G651" s="70">
        <v>6417</v>
      </c>
      <c r="H651" s="73" t="s">
        <v>430</v>
      </c>
      <c r="I651" s="73"/>
      <c r="J651" s="73" t="s">
        <v>2996</v>
      </c>
    </row>
    <row r="652" spans="1:10" s="70" customFormat="1">
      <c r="A652" s="73" t="s">
        <v>144</v>
      </c>
      <c r="B652" s="70">
        <v>22000637</v>
      </c>
      <c r="C652" s="86">
        <v>75000</v>
      </c>
      <c r="D652" s="70">
        <v>493139</v>
      </c>
      <c r="E652" s="74">
        <v>44895</v>
      </c>
      <c r="F652" s="73" t="s">
        <v>145</v>
      </c>
      <c r="G652" s="70">
        <v>6417</v>
      </c>
      <c r="H652" s="73" t="s">
        <v>430</v>
      </c>
      <c r="I652" s="73"/>
      <c r="J652" s="73" t="s">
        <v>2996</v>
      </c>
    </row>
    <row r="653" spans="1:10" s="70" customFormat="1">
      <c r="A653" s="73" t="s">
        <v>144</v>
      </c>
      <c r="B653" s="70">
        <v>22000638</v>
      </c>
      <c r="C653" s="86">
        <v>75000</v>
      </c>
      <c r="D653" s="70">
        <v>238418</v>
      </c>
      <c r="E653" s="74">
        <v>44895</v>
      </c>
      <c r="F653" s="73" t="s">
        <v>145</v>
      </c>
      <c r="G653" s="70">
        <v>6417</v>
      </c>
      <c r="H653" s="73" t="s">
        <v>430</v>
      </c>
      <c r="I653" s="73"/>
      <c r="J653" s="73" t="s">
        <v>2996</v>
      </c>
    </row>
    <row r="654" spans="1:10" s="70" customFormat="1">
      <c r="A654" s="73" t="s">
        <v>144</v>
      </c>
      <c r="B654" s="70">
        <v>22000639</v>
      </c>
      <c r="C654" s="86">
        <v>75000</v>
      </c>
      <c r="D654" s="70">
        <v>339550</v>
      </c>
      <c r="E654" s="74">
        <v>44895</v>
      </c>
      <c r="F654" s="73" t="s">
        <v>145</v>
      </c>
      <c r="G654" s="70">
        <v>6417</v>
      </c>
      <c r="H654" s="73" t="s">
        <v>430</v>
      </c>
      <c r="I654" s="73"/>
      <c r="J654" s="73" t="s">
        <v>2996</v>
      </c>
    </row>
    <row r="655" spans="1:10" s="70" customFormat="1">
      <c r="A655" s="73" t="s">
        <v>144</v>
      </c>
      <c r="B655" s="70">
        <v>22000640</v>
      </c>
      <c r="C655" s="86">
        <v>75000</v>
      </c>
      <c r="D655" s="70">
        <v>363668</v>
      </c>
      <c r="E655" s="74">
        <v>44895</v>
      </c>
      <c r="F655" s="73" t="s">
        <v>145</v>
      </c>
      <c r="G655" s="70">
        <v>6417</v>
      </c>
      <c r="H655" s="73" t="s">
        <v>430</v>
      </c>
      <c r="I655" s="73"/>
      <c r="J655" s="73" t="s">
        <v>2996</v>
      </c>
    </row>
    <row r="656" spans="1:10" s="70" customFormat="1">
      <c r="A656" s="73" t="s">
        <v>144</v>
      </c>
      <c r="B656" s="70">
        <v>22000641</v>
      </c>
      <c r="C656" s="86">
        <v>75000</v>
      </c>
      <c r="D656" s="70">
        <v>491554</v>
      </c>
      <c r="E656" s="74">
        <v>44895</v>
      </c>
      <c r="F656" s="73" t="s">
        <v>145</v>
      </c>
      <c r="G656" s="70">
        <v>6417</v>
      </c>
      <c r="H656" s="73" t="s">
        <v>430</v>
      </c>
      <c r="I656" s="73"/>
      <c r="J656" s="73" t="s">
        <v>2996</v>
      </c>
    </row>
    <row r="657" spans="1:10" s="70" customFormat="1">
      <c r="A657" s="73" t="s">
        <v>144</v>
      </c>
      <c r="B657" s="70">
        <v>22000642</v>
      </c>
      <c r="C657" s="86">
        <v>75000</v>
      </c>
      <c r="D657" s="70">
        <v>340761</v>
      </c>
      <c r="E657" s="74">
        <v>44895</v>
      </c>
      <c r="F657" s="73" t="s">
        <v>145</v>
      </c>
      <c r="G657" s="70">
        <v>6417</v>
      </c>
      <c r="H657" s="73" t="s">
        <v>430</v>
      </c>
      <c r="I657" s="73"/>
      <c r="J657" s="73" t="s">
        <v>2996</v>
      </c>
    </row>
    <row r="658" spans="1:10" s="70" customFormat="1">
      <c r="A658" s="73" t="s">
        <v>144</v>
      </c>
      <c r="B658" s="70">
        <v>22000643</v>
      </c>
      <c r="C658" s="86">
        <v>75000</v>
      </c>
      <c r="D658" s="70">
        <v>443713</v>
      </c>
      <c r="E658" s="74">
        <v>44895</v>
      </c>
      <c r="F658" s="73" t="s">
        <v>145</v>
      </c>
      <c r="G658" s="70">
        <v>6417</v>
      </c>
      <c r="H658" s="73" t="s">
        <v>430</v>
      </c>
      <c r="I658" s="73"/>
      <c r="J658" s="73" t="s">
        <v>2996</v>
      </c>
    </row>
    <row r="659" spans="1:10" s="70" customFormat="1">
      <c r="A659" s="73" t="s">
        <v>144</v>
      </c>
      <c r="B659" s="70">
        <v>22000644</v>
      </c>
      <c r="C659" s="86">
        <v>75000</v>
      </c>
      <c r="D659" s="70">
        <v>139763</v>
      </c>
      <c r="E659" s="74">
        <v>44895</v>
      </c>
      <c r="F659" s="73" t="s">
        <v>145</v>
      </c>
      <c r="G659" s="70">
        <v>6417</v>
      </c>
      <c r="H659" s="73" t="s">
        <v>430</v>
      </c>
      <c r="I659" s="73"/>
      <c r="J659" s="73" t="s">
        <v>2996</v>
      </c>
    </row>
    <row r="660" spans="1:10" s="70" customFormat="1">
      <c r="A660" s="73" t="s">
        <v>144</v>
      </c>
      <c r="B660" s="70">
        <v>22000645</v>
      </c>
      <c r="C660" s="86">
        <v>75000</v>
      </c>
      <c r="D660" s="70">
        <v>345753</v>
      </c>
      <c r="E660" s="74">
        <v>44895</v>
      </c>
      <c r="F660" s="73" t="s">
        <v>145</v>
      </c>
      <c r="G660" s="70">
        <v>6417</v>
      </c>
      <c r="H660" s="73" t="s">
        <v>430</v>
      </c>
      <c r="I660" s="73"/>
      <c r="J660" s="73" t="s">
        <v>2996</v>
      </c>
    </row>
    <row r="661" spans="1:10" s="70" customFormat="1">
      <c r="A661" s="73" t="s">
        <v>144</v>
      </c>
      <c r="B661" s="70">
        <v>22000646</v>
      </c>
      <c r="C661" s="86">
        <v>75000</v>
      </c>
      <c r="D661" s="70">
        <v>160334</v>
      </c>
      <c r="E661" s="74">
        <v>44895</v>
      </c>
      <c r="F661" s="73" t="s">
        <v>145</v>
      </c>
      <c r="G661" s="70">
        <v>6417</v>
      </c>
      <c r="H661" s="73" t="s">
        <v>430</v>
      </c>
      <c r="I661" s="73"/>
      <c r="J661" s="73" t="s">
        <v>2996</v>
      </c>
    </row>
    <row r="662" spans="1:10" s="70" customFormat="1">
      <c r="A662" s="73" t="s">
        <v>144</v>
      </c>
      <c r="B662" s="70">
        <v>22000647</v>
      </c>
      <c r="C662" s="86">
        <v>75000</v>
      </c>
      <c r="D662" s="70">
        <v>444541</v>
      </c>
      <c r="E662" s="74">
        <v>44895</v>
      </c>
      <c r="F662" s="73" t="s">
        <v>145</v>
      </c>
      <c r="G662" s="70">
        <v>6417</v>
      </c>
      <c r="H662" s="73" t="s">
        <v>430</v>
      </c>
      <c r="I662" s="73"/>
      <c r="J662" s="73" t="s">
        <v>2996</v>
      </c>
    </row>
    <row r="663" spans="1:10" s="70" customFormat="1">
      <c r="A663" s="73" t="s">
        <v>144</v>
      </c>
      <c r="B663" s="70">
        <v>22000648</v>
      </c>
      <c r="C663" s="86">
        <v>75000</v>
      </c>
      <c r="D663" s="70">
        <v>237915</v>
      </c>
      <c r="E663" s="74">
        <v>44895</v>
      </c>
      <c r="F663" s="73" t="s">
        <v>145</v>
      </c>
      <c r="G663" s="70">
        <v>6417</v>
      </c>
      <c r="H663" s="73" t="s">
        <v>430</v>
      </c>
      <c r="I663" s="73"/>
      <c r="J663" s="73" t="s">
        <v>2996</v>
      </c>
    </row>
    <row r="664" spans="1:10" s="70" customFormat="1">
      <c r="A664" s="73" t="s">
        <v>144</v>
      </c>
      <c r="B664" s="70">
        <v>22000649</v>
      </c>
      <c r="C664" s="86">
        <v>75000</v>
      </c>
      <c r="D664" s="70">
        <v>238273</v>
      </c>
      <c r="E664" s="74">
        <v>44895</v>
      </c>
      <c r="F664" s="73" t="s">
        <v>145</v>
      </c>
      <c r="G664" s="70">
        <v>6417</v>
      </c>
      <c r="H664" s="73" t="s">
        <v>430</v>
      </c>
      <c r="I664" s="73"/>
      <c r="J664" s="73" t="s">
        <v>2996</v>
      </c>
    </row>
    <row r="665" spans="1:10" s="70" customFormat="1">
      <c r="A665" s="73" t="s">
        <v>144</v>
      </c>
      <c r="B665" s="70">
        <v>22000650</v>
      </c>
      <c r="C665" s="86">
        <v>75000</v>
      </c>
      <c r="D665" s="70">
        <v>339806</v>
      </c>
      <c r="E665" s="74">
        <v>44895</v>
      </c>
      <c r="F665" s="73" t="s">
        <v>145</v>
      </c>
      <c r="G665" s="70">
        <v>6417</v>
      </c>
      <c r="H665" s="73" t="s">
        <v>430</v>
      </c>
      <c r="I665" s="73"/>
      <c r="J665" s="73" t="s">
        <v>2996</v>
      </c>
    </row>
    <row r="666" spans="1:10" s="70" customFormat="1">
      <c r="A666" s="73" t="s">
        <v>144</v>
      </c>
      <c r="B666" s="70">
        <v>22000651</v>
      </c>
      <c r="C666" s="86">
        <v>75000</v>
      </c>
      <c r="D666" s="70">
        <v>455487</v>
      </c>
      <c r="E666" s="74">
        <v>44895</v>
      </c>
      <c r="F666" s="73" t="s">
        <v>145</v>
      </c>
      <c r="G666" s="70">
        <v>6417</v>
      </c>
      <c r="H666" s="73" t="s">
        <v>430</v>
      </c>
      <c r="I666" s="73"/>
      <c r="J666" s="73" t="s">
        <v>2996</v>
      </c>
    </row>
    <row r="667" spans="1:10" s="70" customFormat="1">
      <c r="A667" s="73" t="s">
        <v>144</v>
      </c>
      <c r="B667" s="70">
        <v>22000652</v>
      </c>
      <c r="C667" s="86">
        <v>75000</v>
      </c>
      <c r="D667" s="70">
        <v>420133</v>
      </c>
      <c r="E667" s="74">
        <v>44895</v>
      </c>
      <c r="F667" s="73" t="s">
        <v>145</v>
      </c>
      <c r="G667" s="70">
        <v>6417</v>
      </c>
      <c r="H667" s="73" t="s">
        <v>430</v>
      </c>
      <c r="I667" s="73"/>
      <c r="J667" s="73" t="s">
        <v>2996</v>
      </c>
    </row>
    <row r="668" spans="1:10" s="70" customFormat="1">
      <c r="A668" s="73" t="s">
        <v>144</v>
      </c>
      <c r="B668" s="70">
        <v>22000653</v>
      </c>
      <c r="C668" s="86">
        <v>75000</v>
      </c>
      <c r="D668" s="70">
        <v>293298</v>
      </c>
      <c r="E668" s="74">
        <v>44895</v>
      </c>
      <c r="F668" s="73" t="s">
        <v>145</v>
      </c>
      <c r="G668" s="70">
        <v>6417</v>
      </c>
      <c r="H668" s="73" t="s">
        <v>430</v>
      </c>
      <c r="I668" s="73"/>
      <c r="J668" s="73" t="s">
        <v>2996</v>
      </c>
    </row>
    <row r="669" spans="1:10" s="70" customFormat="1">
      <c r="A669" s="73" t="s">
        <v>144</v>
      </c>
      <c r="B669" s="70">
        <v>22000654</v>
      </c>
      <c r="C669" s="86">
        <v>75000</v>
      </c>
      <c r="D669" s="70">
        <v>492899</v>
      </c>
      <c r="E669" s="74">
        <v>44895</v>
      </c>
      <c r="F669" s="73" t="s">
        <v>145</v>
      </c>
      <c r="G669" s="70">
        <v>6417</v>
      </c>
      <c r="H669" s="73" t="s">
        <v>430</v>
      </c>
      <c r="I669" s="73"/>
      <c r="J669" s="73" t="s">
        <v>2996</v>
      </c>
    </row>
    <row r="670" spans="1:10" s="70" customFormat="1">
      <c r="A670" s="73" t="s">
        <v>144</v>
      </c>
      <c r="B670" s="70">
        <v>22000655</v>
      </c>
      <c r="C670" s="86">
        <v>75000</v>
      </c>
      <c r="D670" s="70">
        <v>477532</v>
      </c>
      <c r="E670" s="74">
        <v>44895</v>
      </c>
      <c r="F670" s="73" t="s">
        <v>145</v>
      </c>
      <c r="G670" s="70">
        <v>6417</v>
      </c>
      <c r="H670" s="73" t="s">
        <v>430</v>
      </c>
      <c r="I670" s="73"/>
      <c r="J670" s="73" t="s">
        <v>2996</v>
      </c>
    </row>
    <row r="671" spans="1:10" s="70" customFormat="1">
      <c r="A671" s="73" t="s">
        <v>144</v>
      </c>
      <c r="B671" s="70">
        <v>22000656</v>
      </c>
      <c r="C671" s="86">
        <v>75000</v>
      </c>
      <c r="D671" s="70">
        <v>600236</v>
      </c>
      <c r="E671" s="74">
        <v>44895</v>
      </c>
      <c r="F671" s="73" t="s">
        <v>145</v>
      </c>
      <c r="G671" s="70">
        <v>6417</v>
      </c>
      <c r="H671" s="73" t="s">
        <v>430</v>
      </c>
      <c r="I671" s="73"/>
      <c r="J671" s="73" t="s">
        <v>2996</v>
      </c>
    </row>
    <row r="672" spans="1:10" s="70" customFormat="1">
      <c r="A672" s="73" t="s">
        <v>144</v>
      </c>
      <c r="B672" s="70">
        <v>22000657</v>
      </c>
      <c r="C672" s="86">
        <v>75000</v>
      </c>
      <c r="D672" s="70">
        <v>606909</v>
      </c>
      <c r="E672" s="74">
        <v>44895</v>
      </c>
      <c r="F672" s="73" t="s">
        <v>145</v>
      </c>
      <c r="G672" s="70">
        <v>6417</v>
      </c>
      <c r="H672" s="73" t="s">
        <v>430</v>
      </c>
      <c r="I672" s="73"/>
      <c r="J672" s="73" t="s">
        <v>2996</v>
      </c>
    </row>
    <row r="673" spans="1:10" s="70" customFormat="1">
      <c r="A673" s="73" t="s">
        <v>144</v>
      </c>
      <c r="B673" s="70">
        <v>22000658</v>
      </c>
      <c r="C673" s="86">
        <v>75000</v>
      </c>
      <c r="D673" s="70">
        <v>597520</v>
      </c>
      <c r="E673" s="74">
        <v>44895</v>
      </c>
      <c r="F673" s="73" t="s">
        <v>145</v>
      </c>
      <c r="G673" s="70">
        <v>6417</v>
      </c>
      <c r="H673" s="73" t="s">
        <v>430</v>
      </c>
      <c r="I673" s="73"/>
      <c r="J673" s="73" t="s">
        <v>2996</v>
      </c>
    </row>
    <row r="674" spans="1:10" s="70" customFormat="1">
      <c r="A674" s="73" t="s">
        <v>144</v>
      </c>
      <c r="B674" s="70">
        <v>22000659</v>
      </c>
      <c r="C674" s="86">
        <v>75000</v>
      </c>
      <c r="D674" s="70">
        <v>162033</v>
      </c>
      <c r="E674" s="74">
        <v>44895</v>
      </c>
      <c r="F674" s="73" t="s">
        <v>145</v>
      </c>
      <c r="G674" s="70">
        <v>6417</v>
      </c>
      <c r="H674" s="73" t="s">
        <v>430</v>
      </c>
      <c r="I674" s="73"/>
      <c r="J674" s="73" t="s">
        <v>2996</v>
      </c>
    </row>
    <row r="675" spans="1:10" s="70" customFormat="1">
      <c r="A675" s="73" t="s">
        <v>144</v>
      </c>
      <c r="B675" s="70">
        <v>22000660</v>
      </c>
      <c r="C675" s="86">
        <v>75000</v>
      </c>
      <c r="D675" s="70">
        <v>881167</v>
      </c>
      <c r="E675" s="74">
        <v>44895</v>
      </c>
      <c r="F675" s="73" t="s">
        <v>145</v>
      </c>
      <c r="G675" s="70">
        <v>6417</v>
      </c>
      <c r="H675" s="73" t="s">
        <v>430</v>
      </c>
      <c r="I675" s="73"/>
      <c r="J675" s="73" t="s">
        <v>2996</v>
      </c>
    </row>
    <row r="676" spans="1:10" s="70" customFormat="1">
      <c r="A676" s="73" t="s">
        <v>144</v>
      </c>
      <c r="B676" s="70">
        <v>22000661</v>
      </c>
      <c r="C676" s="86">
        <v>75000</v>
      </c>
      <c r="D676" s="70">
        <v>473893</v>
      </c>
      <c r="E676" s="74">
        <v>44895</v>
      </c>
      <c r="F676" s="73" t="s">
        <v>145</v>
      </c>
      <c r="G676" s="70">
        <v>6417</v>
      </c>
      <c r="H676" s="73" t="s">
        <v>430</v>
      </c>
      <c r="I676" s="73"/>
      <c r="J676" s="73" t="s">
        <v>2996</v>
      </c>
    </row>
    <row r="677" spans="1:10" s="70" customFormat="1">
      <c r="A677" s="73" t="s">
        <v>144</v>
      </c>
      <c r="B677" s="70">
        <v>22000662</v>
      </c>
      <c r="C677" s="86">
        <v>75000</v>
      </c>
      <c r="D677" s="70">
        <v>529827</v>
      </c>
      <c r="E677" s="74">
        <v>44895</v>
      </c>
      <c r="F677" s="73" t="s">
        <v>145</v>
      </c>
      <c r="G677" s="70">
        <v>6417</v>
      </c>
      <c r="H677" s="73" t="s">
        <v>430</v>
      </c>
      <c r="I677" s="73"/>
      <c r="J677" s="73" t="s">
        <v>2996</v>
      </c>
    </row>
    <row r="678" spans="1:10" s="70" customFormat="1">
      <c r="A678" s="73" t="s">
        <v>144</v>
      </c>
      <c r="B678" s="70">
        <v>22000663</v>
      </c>
      <c r="C678" s="86">
        <v>75000</v>
      </c>
      <c r="D678" s="70">
        <v>483538</v>
      </c>
      <c r="E678" s="74">
        <v>44895</v>
      </c>
      <c r="F678" s="73" t="s">
        <v>145</v>
      </c>
      <c r="G678" s="70">
        <v>6417</v>
      </c>
      <c r="H678" s="73" t="s">
        <v>430</v>
      </c>
      <c r="I678" s="73"/>
      <c r="J678" s="73" t="s">
        <v>2996</v>
      </c>
    </row>
    <row r="679" spans="1:10" s="70" customFormat="1">
      <c r="A679" s="73" t="s">
        <v>144</v>
      </c>
      <c r="B679" s="70">
        <v>22000664</v>
      </c>
      <c r="C679" s="86">
        <v>75000</v>
      </c>
      <c r="D679" s="70">
        <v>444957</v>
      </c>
      <c r="E679" s="74">
        <v>44895</v>
      </c>
      <c r="F679" s="73" t="s">
        <v>145</v>
      </c>
      <c r="G679" s="70">
        <v>6417</v>
      </c>
      <c r="H679" s="73" t="s">
        <v>430</v>
      </c>
      <c r="I679" s="73"/>
      <c r="J679" s="73" t="s">
        <v>2996</v>
      </c>
    </row>
    <row r="680" spans="1:10" s="70" customFormat="1">
      <c r="A680" s="73" t="s">
        <v>144</v>
      </c>
      <c r="B680" s="70">
        <v>22000665</v>
      </c>
      <c r="C680" s="86">
        <v>75000</v>
      </c>
      <c r="D680" s="70">
        <v>139775</v>
      </c>
      <c r="E680" s="74">
        <v>44895</v>
      </c>
      <c r="F680" s="73" t="s">
        <v>145</v>
      </c>
      <c r="G680" s="70">
        <v>6417</v>
      </c>
      <c r="H680" s="73" t="s">
        <v>430</v>
      </c>
      <c r="I680" s="73"/>
      <c r="J680" s="73" t="s">
        <v>2996</v>
      </c>
    </row>
    <row r="681" spans="1:10" s="70" customFormat="1">
      <c r="A681" s="73" t="s">
        <v>144</v>
      </c>
      <c r="B681" s="70">
        <v>22000666</v>
      </c>
      <c r="C681" s="86">
        <v>75000</v>
      </c>
      <c r="D681" s="70">
        <v>488425</v>
      </c>
      <c r="E681" s="74">
        <v>44895</v>
      </c>
      <c r="F681" s="73" t="s">
        <v>145</v>
      </c>
      <c r="G681" s="70">
        <v>6417</v>
      </c>
      <c r="H681" s="73" t="s">
        <v>430</v>
      </c>
      <c r="I681" s="73"/>
      <c r="J681" s="73" t="s">
        <v>2996</v>
      </c>
    </row>
    <row r="682" spans="1:10" s="70" customFormat="1">
      <c r="A682" s="73" t="s">
        <v>144</v>
      </c>
      <c r="B682" s="70">
        <v>22000667</v>
      </c>
      <c r="C682" s="86">
        <v>75000</v>
      </c>
      <c r="D682" s="70">
        <v>437896</v>
      </c>
      <c r="E682" s="74">
        <v>44895</v>
      </c>
      <c r="F682" s="73" t="s">
        <v>145</v>
      </c>
      <c r="G682" s="70">
        <v>6417</v>
      </c>
      <c r="H682" s="73" t="s">
        <v>430</v>
      </c>
      <c r="I682" s="73"/>
      <c r="J682" s="73" t="s">
        <v>2996</v>
      </c>
    </row>
    <row r="683" spans="1:10" s="70" customFormat="1">
      <c r="A683" s="73" t="s">
        <v>144</v>
      </c>
      <c r="B683" s="70">
        <v>22000668</v>
      </c>
      <c r="C683" s="86">
        <v>75000</v>
      </c>
      <c r="D683" s="70">
        <v>443622</v>
      </c>
      <c r="E683" s="74">
        <v>44895</v>
      </c>
      <c r="F683" s="73" t="s">
        <v>145</v>
      </c>
      <c r="G683" s="70">
        <v>6417</v>
      </c>
      <c r="H683" s="73" t="s">
        <v>430</v>
      </c>
      <c r="I683" s="73"/>
      <c r="J683" s="73" t="s">
        <v>2996</v>
      </c>
    </row>
    <row r="684" spans="1:10" s="70" customFormat="1">
      <c r="A684" s="73" t="s">
        <v>144</v>
      </c>
      <c r="B684" s="70">
        <v>22000669</v>
      </c>
      <c r="C684" s="86">
        <v>75000</v>
      </c>
      <c r="D684" s="70">
        <v>251383</v>
      </c>
      <c r="E684" s="74">
        <v>44895</v>
      </c>
      <c r="F684" s="73" t="s">
        <v>145</v>
      </c>
      <c r="G684" s="70">
        <v>6417</v>
      </c>
      <c r="H684" s="73" t="s">
        <v>430</v>
      </c>
      <c r="I684" s="73"/>
      <c r="J684" s="73" t="s">
        <v>2996</v>
      </c>
    </row>
    <row r="685" spans="1:10" s="70" customFormat="1">
      <c r="A685" s="73" t="s">
        <v>144</v>
      </c>
      <c r="B685" s="70">
        <v>22000670</v>
      </c>
      <c r="C685" s="86">
        <v>75000</v>
      </c>
      <c r="D685" s="70">
        <v>597582</v>
      </c>
      <c r="E685" s="74">
        <v>44895</v>
      </c>
      <c r="F685" s="73" t="s">
        <v>145</v>
      </c>
      <c r="G685" s="70">
        <v>6417</v>
      </c>
      <c r="H685" s="73" t="s">
        <v>430</v>
      </c>
      <c r="I685" s="73"/>
      <c r="J685" s="73" t="s">
        <v>2996</v>
      </c>
    </row>
    <row r="686" spans="1:10" s="70" customFormat="1">
      <c r="A686" s="73" t="s">
        <v>144</v>
      </c>
      <c r="B686" s="70">
        <v>22000671</v>
      </c>
      <c r="C686" s="86">
        <v>75000</v>
      </c>
      <c r="D686" s="70">
        <v>262890</v>
      </c>
      <c r="E686" s="74">
        <v>44895</v>
      </c>
      <c r="F686" s="73" t="s">
        <v>145</v>
      </c>
      <c r="G686" s="70">
        <v>6417</v>
      </c>
      <c r="H686" s="73" t="s">
        <v>430</v>
      </c>
      <c r="I686" s="73"/>
      <c r="J686" s="73" t="s">
        <v>2996</v>
      </c>
    </row>
    <row r="687" spans="1:10" s="70" customFormat="1">
      <c r="A687" s="73" t="s">
        <v>144</v>
      </c>
      <c r="B687" s="70">
        <v>22000672</v>
      </c>
      <c r="C687" s="86">
        <v>75000</v>
      </c>
      <c r="D687" s="70">
        <v>460387</v>
      </c>
      <c r="E687" s="74">
        <v>44895</v>
      </c>
      <c r="F687" s="73" t="s">
        <v>145</v>
      </c>
      <c r="G687" s="70">
        <v>6417</v>
      </c>
      <c r="H687" s="73" t="s">
        <v>430</v>
      </c>
      <c r="I687" s="73"/>
      <c r="J687" s="73" t="s">
        <v>2996</v>
      </c>
    </row>
    <row r="688" spans="1:10" s="70" customFormat="1">
      <c r="A688" s="73" t="s">
        <v>144</v>
      </c>
      <c r="B688" s="70">
        <v>22000673</v>
      </c>
      <c r="C688" s="86">
        <v>75000</v>
      </c>
      <c r="D688" s="70">
        <v>444741</v>
      </c>
      <c r="E688" s="74">
        <v>44895</v>
      </c>
      <c r="F688" s="73" t="s">
        <v>145</v>
      </c>
      <c r="G688" s="70">
        <v>6417</v>
      </c>
      <c r="H688" s="73" t="s">
        <v>430</v>
      </c>
      <c r="I688" s="73"/>
      <c r="J688" s="73" t="s">
        <v>2996</v>
      </c>
    </row>
    <row r="689" spans="1:10" s="70" customFormat="1">
      <c r="A689" s="73" t="s">
        <v>144</v>
      </c>
      <c r="B689" s="70">
        <v>22000674</v>
      </c>
      <c r="C689" s="86">
        <v>75000</v>
      </c>
      <c r="D689" s="70">
        <v>445074</v>
      </c>
      <c r="E689" s="74">
        <v>44895</v>
      </c>
      <c r="F689" s="73" t="s">
        <v>145</v>
      </c>
      <c r="G689" s="70">
        <v>6417</v>
      </c>
      <c r="H689" s="73" t="s">
        <v>430</v>
      </c>
      <c r="I689" s="73"/>
      <c r="J689" s="73" t="s">
        <v>2996</v>
      </c>
    </row>
    <row r="690" spans="1:10" s="70" customFormat="1">
      <c r="A690" s="73" t="s">
        <v>144</v>
      </c>
      <c r="B690" s="70">
        <v>22000675</v>
      </c>
      <c r="C690" s="86">
        <v>75000</v>
      </c>
      <c r="D690" s="70">
        <v>261998</v>
      </c>
      <c r="E690" s="74">
        <v>44895</v>
      </c>
      <c r="F690" s="73" t="s">
        <v>145</v>
      </c>
      <c r="G690" s="70">
        <v>6417</v>
      </c>
      <c r="H690" s="73" t="s">
        <v>430</v>
      </c>
      <c r="I690" s="73"/>
      <c r="J690" s="73" t="s">
        <v>2996</v>
      </c>
    </row>
    <row r="691" spans="1:10" s="70" customFormat="1">
      <c r="A691" s="73" t="s">
        <v>144</v>
      </c>
      <c r="B691" s="70">
        <v>22000676</v>
      </c>
      <c r="C691" s="86">
        <v>75000</v>
      </c>
      <c r="D691" s="70">
        <v>345675</v>
      </c>
      <c r="E691" s="74">
        <v>44895</v>
      </c>
      <c r="F691" s="73" t="s">
        <v>145</v>
      </c>
      <c r="G691" s="70">
        <v>6417</v>
      </c>
      <c r="H691" s="73" t="s">
        <v>430</v>
      </c>
      <c r="I691" s="73"/>
      <c r="J691" s="73" t="s">
        <v>2996</v>
      </c>
    </row>
    <row r="692" spans="1:10" s="70" customFormat="1">
      <c r="A692" s="73" t="s">
        <v>144</v>
      </c>
      <c r="B692" s="70">
        <v>22000677</v>
      </c>
      <c r="C692" s="86">
        <v>75000</v>
      </c>
      <c r="D692" s="70">
        <v>455672</v>
      </c>
      <c r="E692" s="74">
        <v>44895</v>
      </c>
      <c r="F692" s="73" t="s">
        <v>145</v>
      </c>
      <c r="G692" s="70">
        <v>6417</v>
      </c>
      <c r="H692" s="73" t="s">
        <v>430</v>
      </c>
      <c r="I692" s="73"/>
      <c r="J692" s="73" t="s">
        <v>2996</v>
      </c>
    </row>
    <row r="693" spans="1:10" s="70" customFormat="1">
      <c r="A693" s="73" t="s">
        <v>144</v>
      </c>
      <c r="B693" s="70">
        <v>22000678</v>
      </c>
      <c r="C693" s="86">
        <v>75000</v>
      </c>
      <c r="D693" s="70">
        <v>251300</v>
      </c>
      <c r="E693" s="74">
        <v>44895</v>
      </c>
      <c r="F693" s="73" t="s">
        <v>145</v>
      </c>
      <c r="G693" s="70">
        <v>6417</v>
      </c>
      <c r="H693" s="73" t="s">
        <v>430</v>
      </c>
      <c r="I693" s="73"/>
      <c r="J693" s="73" t="s">
        <v>2996</v>
      </c>
    </row>
    <row r="694" spans="1:10" s="70" customFormat="1">
      <c r="A694" s="73" t="s">
        <v>144</v>
      </c>
      <c r="B694" s="70">
        <v>22000679</v>
      </c>
      <c r="C694" s="86">
        <v>75000</v>
      </c>
      <c r="D694" s="70">
        <v>452826</v>
      </c>
      <c r="E694" s="74">
        <v>44895</v>
      </c>
      <c r="F694" s="73" t="s">
        <v>145</v>
      </c>
      <c r="G694" s="70">
        <v>6417</v>
      </c>
      <c r="H694" s="73" t="s">
        <v>430</v>
      </c>
      <c r="I694" s="73"/>
      <c r="J694" s="73" t="s">
        <v>2996</v>
      </c>
    </row>
    <row r="695" spans="1:10" s="70" customFormat="1">
      <c r="A695" s="73" t="s">
        <v>144</v>
      </c>
      <c r="B695" s="70">
        <v>22000680</v>
      </c>
      <c r="C695" s="86">
        <v>75000</v>
      </c>
      <c r="D695" s="70">
        <v>339472</v>
      </c>
      <c r="E695" s="74">
        <v>44895</v>
      </c>
      <c r="F695" s="73" t="s">
        <v>145</v>
      </c>
      <c r="G695" s="70">
        <v>6417</v>
      </c>
      <c r="H695" s="73" t="s">
        <v>430</v>
      </c>
      <c r="I695" s="73"/>
      <c r="J695" s="73" t="s">
        <v>2996</v>
      </c>
    </row>
    <row r="696" spans="1:10" s="70" customFormat="1">
      <c r="A696" s="73" t="s">
        <v>144</v>
      </c>
      <c r="B696" s="70">
        <v>22000681</v>
      </c>
      <c r="C696" s="86">
        <v>75000</v>
      </c>
      <c r="D696" s="70">
        <v>340766</v>
      </c>
      <c r="E696" s="74">
        <v>44895</v>
      </c>
      <c r="F696" s="73" t="s">
        <v>145</v>
      </c>
      <c r="G696" s="70">
        <v>6417</v>
      </c>
      <c r="H696" s="73" t="s">
        <v>430</v>
      </c>
      <c r="I696" s="73"/>
      <c r="J696" s="73" t="s">
        <v>2996</v>
      </c>
    </row>
    <row r="697" spans="1:10" s="70" customFormat="1">
      <c r="A697" s="73" t="s">
        <v>144</v>
      </c>
      <c r="B697" s="70">
        <v>22000682</v>
      </c>
      <c r="C697" s="86">
        <v>75000</v>
      </c>
      <c r="D697" s="70">
        <v>339815</v>
      </c>
      <c r="E697" s="74">
        <v>44895</v>
      </c>
      <c r="F697" s="73" t="s">
        <v>145</v>
      </c>
      <c r="G697" s="70">
        <v>6417</v>
      </c>
      <c r="H697" s="73" t="s">
        <v>430</v>
      </c>
      <c r="I697" s="73"/>
      <c r="J697" s="73" t="s">
        <v>2996</v>
      </c>
    </row>
    <row r="698" spans="1:10" s="70" customFormat="1">
      <c r="A698" s="73" t="s">
        <v>144</v>
      </c>
      <c r="B698" s="70">
        <v>22000683</v>
      </c>
      <c r="C698" s="86">
        <v>75000</v>
      </c>
      <c r="D698" s="70">
        <v>139766</v>
      </c>
      <c r="E698" s="74">
        <v>44895</v>
      </c>
      <c r="F698" s="73" t="s">
        <v>145</v>
      </c>
      <c r="G698" s="70">
        <v>6417</v>
      </c>
      <c r="H698" s="73" t="s">
        <v>430</v>
      </c>
      <c r="I698" s="73"/>
      <c r="J698" s="73" t="s">
        <v>2996</v>
      </c>
    </row>
    <row r="699" spans="1:10" s="70" customFormat="1">
      <c r="A699" s="73" t="s">
        <v>144</v>
      </c>
      <c r="B699" s="70">
        <v>22000684</v>
      </c>
      <c r="C699" s="86">
        <v>75000</v>
      </c>
      <c r="D699" s="70">
        <v>445090</v>
      </c>
      <c r="E699" s="74">
        <v>44895</v>
      </c>
      <c r="F699" s="73" t="s">
        <v>145</v>
      </c>
      <c r="G699" s="70">
        <v>6417</v>
      </c>
      <c r="H699" s="73" t="s">
        <v>430</v>
      </c>
      <c r="I699" s="73"/>
      <c r="J699" s="73" t="s">
        <v>2996</v>
      </c>
    </row>
    <row r="700" spans="1:10" s="70" customFormat="1">
      <c r="A700" s="73" t="s">
        <v>144</v>
      </c>
      <c r="B700" s="70">
        <v>22000685</v>
      </c>
      <c r="C700" s="86">
        <v>75000</v>
      </c>
      <c r="D700" s="70">
        <v>455739</v>
      </c>
      <c r="E700" s="74">
        <v>44895</v>
      </c>
      <c r="F700" s="73" t="s">
        <v>145</v>
      </c>
      <c r="G700" s="70">
        <v>6417</v>
      </c>
      <c r="H700" s="73" t="s">
        <v>430</v>
      </c>
      <c r="I700" s="73"/>
      <c r="J700" s="73" t="s">
        <v>2996</v>
      </c>
    </row>
    <row r="701" spans="1:10" s="70" customFormat="1">
      <c r="A701" s="73" t="s">
        <v>144</v>
      </c>
      <c r="B701" s="70">
        <v>22000686</v>
      </c>
      <c r="C701" s="86">
        <v>75000</v>
      </c>
      <c r="D701" s="70">
        <v>363976</v>
      </c>
      <c r="E701" s="74">
        <v>44895</v>
      </c>
      <c r="F701" s="73" t="s">
        <v>145</v>
      </c>
      <c r="G701" s="70">
        <v>6417</v>
      </c>
      <c r="H701" s="73" t="s">
        <v>430</v>
      </c>
      <c r="I701" s="73"/>
      <c r="J701" s="73" t="s">
        <v>2996</v>
      </c>
    </row>
    <row r="702" spans="1:10" s="70" customFormat="1">
      <c r="A702" s="73" t="s">
        <v>144</v>
      </c>
      <c r="B702" s="70">
        <v>22000687</v>
      </c>
      <c r="C702" s="86">
        <v>75000</v>
      </c>
      <c r="D702" s="70">
        <v>366013</v>
      </c>
      <c r="E702" s="74">
        <v>44895</v>
      </c>
      <c r="F702" s="73" t="s">
        <v>145</v>
      </c>
      <c r="G702" s="70">
        <v>6417</v>
      </c>
      <c r="H702" s="73" t="s">
        <v>430</v>
      </c>
      <c r="I702" s="73"/>
      <c r="J702" s="73" t="s">
        <v>2996</v>
      </c>
    </row>
    <row r="703" spans="1:10" s="70" customFormat="1">
      <c r="A703" s="73" t="s">
        <v>144</v>
      </c>
      <c r="B703" s="70">
        <v>22000688</v>
      </c>
      <c r="C703" s="86">
        <v>75000</v>
      </c>
      <c r="D703" s="70">
        <v>455647</v>
      </c>
      <c r="E703" s="74">
        <v>44895</v>
      </c>
      <c r="F703" s="73" t="s">
        <v>145</v>
      </c>
      <c r="G703" s="70">
        <v>6417</v>
      </c>
      <c r="H703" s="73" t="s">
        <v>430</v>
      </c>
      <c r="I703" s="73"/>
      <c r="J703" s="73" t="s">
        <v>2996</v>
      </c>
    </row>
    <row r="704" spans="1:10" s="70" customFormat="1">
      <c r="A704" s="73" t="s">
        <v>144</v>
      </c>
      <c r="B704" s="70">
        <v>22000689</v>
      </c>
      <c r="C704" s="86">
        <v>75000</v>
      </c>
      <c r="D704" s="70">
        <v>575507</v>
      </c>
      <c r="E704" s="74">
        <v>44895</v>
      </c>
      <c r="F704" s="73" t="s">
        <v>145</v>
      </c>
      <c r="G704" s="70">
        <v>6417</v>
      </c>
      <c r="H704" s="73" t="s">
        <v>430</v>
      </c>
      <c r="I704" s="73"/>
      <c r="J704" s="73" t="s">
        <v>2996</v>
      </c>
    </row>
    <row r="705" spans="1:10" s="70" customFormat="1">
      <c r="A705" s="73" t="s">
        <v>144</v>
      </c>
      <c r="B705" s="70">
        <v>22000690</v>
      </c>
      <c r="C705" s="86">
        <v>75000</v>
      </c>
      <c r="D705" s="70">
        <v>340457</v>
      </c>
      <c r="E705" s="74">
        <v>44895</v>
      </c>
      <c r="F705" s="73" t="s">
        <v>145</v>
      </c>
      <c r="G705" s="70">
        <v>6417</v>
      </c>
      <c r="H705" s="73" t="s">
        <v>430</v>
      </c>
      <c r="I705" s="73"/>
      <c r="J705" s="73" t="s">
        <v>2996</v>
      </c>
    </row>
    <row r="706" spans="1:10" s="70" customFormat="1">
      <c r="A706" s="73" t="s">
        <v>144</v>
      </c>
      <c r="B706" s="70">
        <v>22000691</v>
      </c>
      <c r="C706" s="86">
        <v>75000</v>
      </c>
      <c r="D706" s="70">
        <v>711062</v>
      </c>
      <c r="E706" s="74">
        <v>44895</v>
      </c>
      <c r="F706" s="73" t="s">
        <v>145</v>
      </c>
      <c r="G706" s="70">
        <v>6417</v>
      </c>
      <c r="H706" s="73" t="s">
        <v>430</v>
      </c>
      <c r="I706" s="73"/>
      <c r="J706" s="73" t="s">
        <v>2996</v>
      </c>
    </row>
    <row r="707" spans="1:10" s="70" customFormat="1">
      <c r="A707" s="73" t="s">
        <v>144</v>
      </c>
      <c r="B707" s="70">
        <v>22000692</v>
      </c>
      <c r="C707" s="86">
        <v>75000</v>
      </c>
      <c r="D707" s="70">
        <v>345655</v>
      </c>
      <c r="E707" s="74">
        <v>44895</v>
      </c>
      <c r="F707" s="73" t="s">
        <v>145</v>
      </c>
      <c r="G707" s="70">
        <v>6417</v>
      </c>
      <c r="H707" s="73" t="s">
        <v>430</v>
      </c>
      <c r="I707" s="73"/>
      <c r="J707" s="73" t="s">
        <v>2996</v>
      </c>
    </row>
    <row r="708" spans="1:10" s="70" customFormat="1">
      <c r="A708" s="73" t="s">
        <v>144</v>
      </c>
      <c r="B708" s="70">
        <v>22000693</v>
      </c>
      <c r="C708" s="86">
        <v>75000</v>
      </c>
      <c r="D708" s="70">
        <v>139769</v>
      </c>
      <c r="E708" s="74">
        <v>44895</v>
      </c>
      <c r="F708" s="73" t="s">
        <v>145</v>
      </c>
      <c r="G708" s="70">
        <v>6417</v>
      </c>
      <c r="H708" s="73" t="s">
        <v>430</v>
      </c>
      <c r="I708" s="73"/>
      <c r="J708" s="73" t="s">
        <v>2996</v>
      </c>
    </row>
    <row r="709" spans="1:10" s="70" customFormat="1">
      <c r="A709" s="73" t="s">
        <v>144</v>
      </c>
      <c r="B709" s="70">
        <v>22000694</v>
      </c>
      <c r="C709" s="86">
        <v>75000</v>
      </c>
      <c r="D709" s="70">
        <v>237723</v>
      </c>
      <c r="E709" s="74">
        <v>44895</v>
      </c>
      <c r="F709" s="73" t="s">
        <v>145</v>
      </c>
      <c r="G709" s="70">
        <v>6417</v>
      </c>
      <c r="H709" s="73" t="s">
        <v>430</v>
      </c>
      <c r="I709" s="73"/>
      <c r="J709" s="73" t="s">
        <v>2996</v>
      </c>
    </row>
    <row r="710" spans="1:10" s="70" customFormat="1">
      <c r="A710" s="73" t="s">
        <v>144</v>
      </c>
      <c r="B710" s="70">
        <v>22000695</v>
      </c>
      <c r="C710" s="86">
        <v>75000</v>
      </c>
      <c r="D710" s="70">
        <v>483724</v>
      </c>
      <c r="E710" s="74">
        <v>44895</v>
      </c>
      <c r="F710" s="73" t="s">
        <v>145</v>
      </c>
      <c r="G710" s="70">
        <v>6417</v>
      </c>
      <c r="H710" s="73" t="s">
        <v>430</v>
      </c>
      <c r="I710" s="73"/>
      <c r="J710" s="73" t="s">
        <v>2996</v>
      </c>
    </row>
    <row r="711" spans="1:10" s="70" customFormat="1">
      <c r="A711" s="73" t="s">
        <v>144</v>
      </c>
      <c r="B711" s="70">
        <v>22000696</v>
      </c>
      <c r="C711" s="86">
        <v>75000</v>
      </c>
      <c r="D711" s="70">
        <v>882971</v>
      </c>
      <c r="E711" s="74">
        <v>44895</v>
      </c>
      <c r="F711" s="73" t="s">
        <v>145</v>
      </c>
      <c r="G711" s="70">
        <v>6417</v>
      </c>
      <c r="H711" s="73" t="s">
        <v>430</v>
      </c>
      <c r="I711" s="73"/>
      <c r="J711" s="73" t="s">
        <v>2996</v>
      </c>
    </row>
    <row r="712" spans="1:10" s="70" customFormat="1">
      <c r="A712" s="73" t="s">
        <v>144</v>
      </c>
      <c r="B712" s="70">
        <v>22000697</v>
      </c>
      <c r="C712" s="86">
        <v>75000</v>
      </c>
      <c r="D712" s="70">
        <v>339559</v>
      </c>
      <c r="E712" s="74">
        <v>44895</v>
      </c>
      <c r="F712" s="73" t="s">
        <v>145</v>
      </c>
      <c r="G712" s="70">
        <v>6417</v>
      </c>
      <c r="H712" s="73" t="s">
        <v>430</v>
      </c>
      <c r="I712" s="73"/>
      <c r="J712" s="73" t="s">
        <v>2996</v>
      </c>
    </row>
    <row r="713" spans="1:10" s="70" customFormat="1">
      <c r="A713" s="73" t="s">
        <v>144</v>
      </c>
      <c r="B713" s="70">
        <v>22000698</v>
      </c>
      <c r="C713" s="86">
        <v>75000</v>
      </c>
      <c r="D713" s="70">
        <v>424511</v>
      </c>
      <c r="E713" s="74">
        <v>44895</v>
      </c>
      <c r="F713" s="73" t="s">
        <v>145</v>
      </c>
      <c r="G713" s="70">
        <v>6417</v>
      </c>
      <c r="H713" s="73" t="s">
        <v>430</v>
      </c>
      <c r="I713" s="73"/>
      <c r="J713" s="73" t="s">
        <v>2996</v>
      </c>
    </row>
    <row r="714" spans="1:10" s="70" customFormat="1">
      <c r="A714" s="73" t="s">
        <v>144</v>
      </c>
      <c r="B714" s="70">
        <v>22000700</v>
      </c>
      <c r="C714" s="86">
        <v>75000</v>
      </c>
      <c r="D714" s="70">
        <v>441531</v>
      </c>
      <c r="E714" s="74">
        <v>44895</v>
      </c>
      <c r="F714" s="73" t="s">
        <v>145</v>
      </c>
      <c r="G714" s="70">
        <v>6417</v>
      </c>
      <c r="H714" s="73" t="s">
        <v>430</v>
      </c>
      <c r="I714" s="73"/>
      <c r="J714" s="73" t="s">
        <v>2996</v>
      </c>
    </row>
    <row r="715" spans="1:10" s="70" customFormat="1">
      <c r="A715" s="73" t="s">
        <v>144</v>
      </c>
      <c r="B715" s="70">
        <v>22000701</v>
      </c>
      <c r="C715" s="86">
        <v>75000</v>
      </c>
      <c r="D715" s="70">
        <v>370886</v>
      </c>
      <c r="E715" s="74">
        <v>44895</v>
      </c>
      <c r="F715" s="73" t="s">
        <v>145</v>
      </c>
      <c r="G715" s="70">
        <v>6417</v>
      </c>
      <c r="H715" s="73" t="s">
        <v>430</v>
      </c>
      <c r="I715" s="73"/>
      <c r="J715" s="73" t="s">
        <v>2996</v>
      </c>
    </row>
    <row r="716" spans="1:10" s="70" customFormat="1">
      <c r="A716" s="73" t="s">
        <v>144</v>
      </c>
      <c r="B716" s="70">
        <v>22000702</v>
      </c>
      <c r="C716" s="86">
        <v>75000</v>
      </c>
      <c r="D716" s="70">
        <v>499268</v>
      </c>
      <c r="E716" s="74">
        <v>44895</v>
      </c>
      <c r="F716" s="73" t="s">
        <v>145</v>
      </c>
      <c r="G716" s="70">
        <v>6417</v>
      </c>
      <c r="H716" s="73" t="s">
        <v>430</v>
      </c>
      <c r="I716" s="73"/>
      <c r="J716" s="73" t="s">
        <v>2996</v>
      </c>
    </row>
    <row r="717" spans="1:10" s="70" customFormat="1">
      <c r="A717" s="73" t="s">
        <v>144</v>
      </c>
      <c r="B717" s="70">
        <v>22000703</v>
      </c>
      <c r="C717" s="86">
        <v>75000</v>
      </c>
      <c r="D717" s="70">
        <v>437909</v>
      </c>
      <c r="E717" s="74">
        <v>44895</v>
      </c>
      <c r="F717" s="73" t="s">
        <v>145</v>
      </c>
      <c r="G717" s="70">
        <v>6417</v>
      </c>
      <c r="H717" s="73" t="s">
        <v>430</v>
      </c>
      <c r="I717" s="73"/>
      <c r="J717" s="73" t="s">
        <v>2996</v>
      </c>
    </row>
    <row r="718" spans="1:10" s="70" customFormat="1">
      <c r="A718" s="73" t="s">
        <v>144</v>
      </c>
      <c r="B718" s="70">
        <v>22000705</v>
      </c>
      <c r="C718" s="86">
        <v>75000</v>
      </c>
      <c r="D718" s="70">
        <v>139780</v>
      </c>
      <c r="E718" s="74">
        <v>44895</v>
      </c>
      <c r="F718" s="73" t="s">
        <v>145</v>
      </c>
      <c r="G718" s="70">
        <v>6417</v>
      </c>
      <c r="H718" s="73" t="s">
        <v>430</v>
      </c>
      <c r="I718" s="73"/>
      <c r="J718" s="73" t="s">
        <v>2996</v>
      </c>
    </row>
    <row r="719" spans="1:10" s="70" customFormat="1">
      <c r="A719" s="73" t="s">
        <v>144</v>
      </c>
      <c r="B719" s="70">
        <v>22000706</v>
      </c>
      <c r="C719" s="86">
        <v>75000</v>
      </c>
      <c r="D719" s="70">
        <v>345657</v>
      </c>
      <c r="E719" s="74">
        <v>44895</v>
      </c>
      <c r="F719" s="73" t="s">
        <v>145</v>
      </c>
      <c r="G719" s="70">
        <v>6417</v>
      </c>
      <c r="H719" s="73" t="s">
        <v>430</v>
      </c>
      <c r="I719" s="73"/>
      <c r="J719" s="73" t="s">
        <v>2996</v>
      </c>
    </row>
    <row r="720" spans="1:10" s="70" customFormat="1">
      <c r="A720" s="73" t="s">
        <v>144</v>
      </c>
      <c r="B720" s="70">
        <v>22000707</v>
      </c>
      <c r="C720" s="86">
        <v>75000</v>
      </c>
      <c r="D720" s="70">
        <v>345694</v>
      </c>
      <c r="E720" s="74">
        <v>44895</v>
      </c>
      <c r="F720" s="73" t="s">
        <v>145</v>
      </c>
      <c r="G720" s="70">
        <v>6417</v>
      </c>
      <c r="H720" s="73" t="s">
        <v>430</v>
      </c>
      <c r="I720" s="73"/>
      <c r="J720" s="73" t="s">
        <v>2996</v>
      </c>
    </row>
    <row r="721" spans="1:10" s="70" customFormat="1">
      <c r="A721" s="73" t="s">
        <v>144</v>
      </c>
      <c r="B721" s="70">
        <v>22000708</v>
      </c>
      <c r="C721" s="86">
        <v>75000</v>
      </c>
      <c r="D721" s="70">
        <v>163743</v>
      </c>
      <c r="E721" s="74">
        <v>44895</v>
      </c>
      <c r="F721" s="73" t="s">
        <v>145</v>
      </c>
      <c r="G721" s="70">
        <v>6417</v>
      </c>
      <c r="H721" s="73" t="s">
        <v>430</v>
      </c>
      <c r="I721" s="73"/>
      <c r="J721" s="73" t="s">
        <v>2996</v>
      </c>
    </row>
    <row r="722" spans="1:10" s="70" customFormat="1">
      <c r="A722" s="73" t="s">
        <v>144</v>
      </c>
      <c r="B722" s="70">
        <v>22000709</v>
      </c>
      <c r="C722" s="86">
        <v>75000</v>
      </c>
      <c r="D722" s="70">
        <v>246928</v>
      </c>
      <c r="E722" s="74">
        <v>44895</v>
      </c>
      <c r="F722" s="73" t="s">
        <v>145</v>
      </c>
      <c r="G722" s="70">
        <v>6417</v>
      </c>
      <c r="H722" s="73" t="s">
        <v>430</v>
      </c>
      <c r="I722" s="73"/>
      <c r="J722" s="73" t="s">
        <v>2996</v>
      </c>
    </row>
    <row r="723" spans="1:10" s="70" customFormat="1">
      <c r="A723" s="73" t="s">
        <v>144</v>
      </c>
      <c r="B723" s="70">
        <v>22000710</v>
      </c>
      <c r="C723" s="86">
        <v>75000</v>
      </c>
      <c r="D723" s="70">
        <v>458993</v>
      </c>
      <c r="E723" s="74">
        <v>44895</v>
      </c>
      <c r="F723" s="73" t="s">
        <v>145</v>
      </c>
      <c r="G723" s="70">
        <v>6417</v>
      </c>
      <c r="H723" s="73" t="s">
        <v>430</v>
      </c>
      <c r="I723" s="73"/>
      <c r="J723" s="73" t="s">
        <v>2996</v>
      </c>
    </row>
    <row r="724" spans="1:10" s="70" customFormat="1">
      <c r="A724" s="73" t="s">
        <v>144</v>
      </c>
      <c r="B724" s="70">
        <v>22000711</v>
      </c>
      <c r="C724" s="86">
        <v>75000</v>
      </c>
      <c r="D724" s="70">
        <v>444528</v>
      </c>
      <c r="E724" s="74">
        <v>44895</v>
      </c>
      <c r="F724" s="73" t="s">
        <v>145</v>
      </c>
      <c r="G724" s="70">
        <v>6417</v>
      </c>
      <c r="H724" s="73" t="s">
        <v>430</v>
      </c>
      <c r="I724" s="73"/>
      <c r="J724" s="73" t="s">
        <v>2996</v>
      </c>
    </row>
    <row r="725" spans="1:10" s="70" customFormat="1">
      <c r="A725" s="73" t="s">
        <v>144</v>
      </c>
      <c r="B725" s="70">
        <v>22000712</v>
      </c>
      <c r="C725" s="86">
        <v>75000</v>
      </c>
      <c r="D725" s="70">
        <v>499284</v>
      </c>
      <c r="E725" s="74">
        <v>44895</v>
      </c>
      <c r="F725" s="73" t="s">
        <v>145</v>
      </c>
      <c r="G725" s="70">
        <v>6417</v>
      </c>
      <c r="H725" s="73" t="s">
        <v>430</v>
      </c>
      <c r="I725" s="73"/>
      <c r="J725" s="73" t="s">
        <v>2996</v>
      </c>
    </row>
    <row r="726" spans="1:10" s="70" customFormat="1">
      <c r="A726" s="73" t="s">
        <v>144</v>
      </c>
      <c r="B726" s="70">
        <v>22000713</v>
      </c>
      <c r="C726" s="86">
        <v>75000</v>
      </c>
      <c r="D726" s="70">
        <v>488345</v>
      </c>
      <c r="E726" s="74">
        <v>44895</v>
      </c>
      <c r="F726" s="73" t="s">
        <v>145</v>
      </c>
      <c r="G726" s="70">
        <v>6417</v>
      </c>
      <c r="H726" s="73" t="s">
        <v>430</v>
      </c>
      <c r="I726" s="73"/>
      <c r="J726" s="73" t="s">
        <v>2996</v>
      </c>
    </row>
    <row r="727" spans="1:10" s="70" customFormat="1">
      <c r="A727" s="73" t="s">
        <v>144</v>
      </c>
      <c r="B727" s="70">
        <v>22000714</v>
      </c>
      <c r="C727" s="86">
        <v>75000</v>
      </c>
      <c r="D727" s="70">
        <v>237566</v>
      </c>
      <c r="E727" s="74">
        <v>44895</v>
      </c>
      <c r="F727" s="73" t="s">
        <v>145</v>
      </c>
      <c r="G727" s="70">
        <v>6417</v>
      </c>
      <c r="H727" s="73" t="s">
        <v>430</v>
      </c>
      <c r="I727" s="73"/>
      <c r="J727" s="73" t="s">
        <v>2996</v>
      </c>
    </row>
    <row r="728" spans="1:10" s="70" customFormat="1">
      <c r="A728" s="73" t="s">
        <v>144</v>
      </c>
      <c r="B728" s="70">
        <v>22000715</v>
      </c>
      <c r="C728" s="86">
        <v>75000</v>
      </c>
      <c r="D728" s="70">
        <v>445532</v>
      </c>
      <c r="E728" s="74">
        <v>44895</v>
      </c>
      <c r="F728" s="73" t="s">
        <v>145</v>
      </c>
      <c r="G728" s="70">
        <v>6417</v>
      </c>
      <c r="H728" s="73" t="s">
        <v>430</v>
      </c>
      <c r="I728" s="73"/>
      <c r="J728" s="73" t="s">
        <v>2996</v>
      </c>
    </row>
    <row r="729" spans="1:10" s="70" customFormat="1">
      <c r="A729" s="73" t="s">
        <v>144</v>
      </c>
      <c r="B729" s="70">
        <v>22000716</v>
      </c>
      <c r="C729" s="86">
        <v>75000</v>
      </c>
      <c r="D729" s="70">
        <v>237532</v>
      </c>
      <c r="E729" s="74">
        <v>44895</v>
      </c>
      <c r="F729" s="73" t="s">
        <v>145</v>
      </c>
      <c r="G729" s="70">
        <v>6417</v>
      </c>
      <c r="H729" s="73" t="s">
        <v>430</v>
      </c>
      <c r="I729" s="73"/>
      <c r="J729" s="73" t="s">
        <v>2996</v>
      </c>
    </row>
    <row r="730" spans="1:10" s="70" customFormat="1">
      <c r="A730" s="73" t="s">
        <v>144</v>
      </c>
      <c r="B730" s="70">
        <v>22000717</v>
      </c>
      <c r="C730" s="86">
        <v>75000</v>
      </c>
      <c r="D730" s="70">
        <v>238092</v>
      </c>
      <c r="E730" s="74">
        <v>44895</v>
      </c>
      <c r="F730" s="73" t="s">
        <v>145</v>
      </c>
      <c r="G730" s="70">
        <v>6417</v>
      </c>
      <c r="H730" s="73" t="s">
        <v>430</v>
      </c>
      <c r="I730" s="73"/>
      <c r="J730" s="73" t="s">
        <v>2996</v>
      </c>
    </row>
    <row r="731" spans="1:10" s="70" customFormat="1">
      <c r="A731" s="73" t="s">
        <v>144</v>
      </c>
      <c r="B731" s="70">
        <v>22000718</v>
      </c>
      <c r="C731" s="86">
        <v>75000</v>
      </c>
      <c r="D731" s="70">
        <v>466277</v>
      </c>
      <c r="E731" s="74">
        <v>44895</v>
      </c>
      <c r="F731" s="73" t="s">
        <v>145</v>
      </c>
      <c r="G731" s="70">
        <v>6417</v>
      </c>
      <c r="H731" s="73" t="s">
        <v>430</v>
      </c>
      <c r="I731" s="73"/>
      <c r="J731" s="73" t="s">
        <v>2996</v>
      </c>
    </row>
    <row r="732" spans="1:10" s="70" customFormat="1">
      <c r="A732" s="73" t="s">
        <v>144</v>
      </c>
      <c r="B732" s="70">
        <v>22000719</v>
      </c>
      <c r="C732" s="86">
        <v>75000</v>
      </c>
      <c r="D732" s="70">
        <v>339502</v>
      </c>
      <c r="E732" s="74">
        <v>44895</v>
      </c>
      <c r="F732" s="73" t="s">
        <v>145</v>
      </c>
      <c r="G732" s="70">
        <v>6417</v>
      </c>
      <c r="H732" s="73" t="s">
        <v>430</v>
      </c>
      <c r="I732" s="73"/>
      <c r="J732" s="73" t="s">
        <v>2996</v>
      </c>
    </row>
    <row r="733" spans="1:10" s="70" customFormat="1">
      <c r="A733" s="73" t="s">
        <v>144</v>
      </c>
      <c r="B733" s="70">
        <v>22000720</v>
      </c>
      <c r="C733" s="86">
        <v>75000</v>
      </c>
      <c r="D733" s="70">
        <v>459085</v>
      </c>
      <c r="E733" s="74">
        <v>44895</v>
      </c>
      <c r="F733" s="73" t="s">
        <v>145</v>
      </c>
      <c r="G733" s="70">
        <v>6417</v>
      </c>
      <c r="H733" s="73" t="s">
        <v>430</v>
      </c>
      <c r="I733" s="73"/>
      <c r="J733" s="73" t="s">
        <v>2996</v>
      </c>
    </row>
    <row r="734" spans="1:10" s="70" customFormat="1">
      <c r="A734" s="73" t="s">
        <v>144</v>
      </c>
      <c r="B734" s="70">
        <v>22000721</v>
      </c>
      <c r="C734" s="86">
        <v>75000</v>
      </c>
      <c r="D734" s="70">
        <v>237851</v>
      </c>
      <c r="E734" s="74">
        <v>44895</v>
      </c>
      <c r="F734" s="73" t="s">
        <v>145</v>
      </c>
      <c r="G734" s="70">
        <v>6417</v>
      </c>
      <c r="H734" s="73" t="s">
        <v>430</v>
      </c>
      <c r="I734" s="73"/>
      <c r="J734" s="73" t="s">
        <v>2996</v>
      </c>
    </row>
    <row r="735" spans="1:10" s="70" customFormat="1">
      <c r="A735" s="73" t="s">
        <v>144</v>
      </c>
      <c r="B735" s="70">
        <v>22000722</v>
      </c>
      <c r="C735" s="86">
        <v>75000</v>
      </c>
      <c r="D735" s="70">
        <v>573732</v>
      </c>
      <c r="E735" s="74">
        <v>44895</v>
      </c>
      <c r="F735" s="73" t="s">
        <v>145</v>
      </c>
      <c r="G735" s="70">
        <v>6417</v>
      </c>
      <c r="H735" s="73" t="s">
        <v>430</v>
      </c>
      <c r="I735" s="73"/>
      <c r="J735" s="73" t="s">
        <v>2996</v>
      </c>
    </row>
    <row r="736" spans="1:10" s="70" customFormat="1">
      <c r="A736" s="73" t="s">
        <v>144</v>
      </c>
      <c r="B736" s="70">
        <v>22000723</v>
      </c>
      <c r="C736" s="86">
        <v>75000</v>
      </c>
      <c r="D736" s="70">
        <v>238315</v>
      </c>
      <c r="E736" s="74">
        <v>44895</v>
      </c>
      <c r="F736" s="73" t="s">
        <v>145</v>
      </c>
      <c r="G736" s="70">
        <v>6417</v>
      </c>
      <c r="H736" s="73" t="s">
        <v>430</v>
      </c>
      <c r="I736" s="73"/>
      <c r="J736" s="73" t="s">
        <v>2996</v>
      </c>
    </row>
    <row r="737" spans="1:10" s="70" customFormat="1">
      <c r="A737" s="73" t="s">
        <v>144</v>
      </c>
      <c r="B737" s="70">
        <v>22000724</v>
      </c>
      <c r="C737" s="86">
        <v>75000</v>
      </c>
      <c r="D737" s="70">
        <v>499225</v>
      </c>
      <c r="E737" s="74">
        <v>44895</v>
      </c>
      <c r="F737" s="73" t="s">
        <v>145</v>
      </c>
      <c r="G737" s="70">
        <v>6417</v>
      </c>
      <c r="H737" s="73" t="s">
        <v>430</v>
      </c>
      <c r="I737" s="73"/>
      <c r="J737" s="73" t="s">
        <v>2996</v>
      </c>
    </row>
    <row r="738" spans="1:10" s="70" customFormat="1">
      <c r="A738" s="73" t="s">
        <v>144</v>
      </c>
      <c r="B738" s="70">
        <v>22000725</v>
      </c>
      <c r="C738" s="86">
        <v>75000</v>
      </c>
      <c r="D738" s="70">
        <v>261432</v>
      </c>
      <c r="E738" s="74">
        <v>44895</v>
      </c>
      <c r="F738" s="73" t="s">
        <v>145</v>
      </c>
      <c r="G738" s="70">
        <v>6417</v>
      </c>
      <c r="H738" s="73" t="s">
        <v>430</v>
      </c>
      <c r="I738" s="73"/>
      <c r="J738" s="73" t="s">
        <v>2996</v>
      </c>
    </row>
    <row r="739" spans="1:10" s="70" customFormat="1">
      <c r="A739" s="73" t="s">
        <v>144</v>
      </c>
      <c r="B739" s="70">
        <v>22000726</v>
      </c>
      <c r="C739" s="86">
        <v>75000</v>
      </c>
      <c r="D739" s="70">
        <v>237598</v>
      </c>
      <c r="E739" s="74">
        <v>44895</v>
      </c>
      <c r="F739" s="73" t="s">
        <v>145</v>
      </c>
      <c r="G739" s="70">
        <v>6417</v>
      </c>
      <c r="H739" s="73" t="s">
        <v>430</v>
      </c>
      <c r="I739" s="73"/>
      <c r="J739" s="73" t="s">
        <v>2996</v>
      </c>
    </row>
    <row r="740" spans="1:10" s="70" customFormat="1">
      <c r="A740" s="73" t="s">
        <v>144</v>
      </c>
      <c r="B740" s="70">
        <v>22000727</v>
      </c>
      <c r="C740" s="86">
        <v>75000</v>
      </c>
      <c r="D740" s="70">
        <v>488368</v>
      </c>
      <c r="E740" s="74">
        <v>44895</v>
      </c>
      <c r="F740" s="73" t="s">
        <v>145</v>
      </c>
      <c r="G740" s="70">
        <v>6417</v>
      </c>
      <c r="H740" s="73" t="s">
        <v>430</v>
      </c>
      <c r="I740" s="73"/>
      <c r="J740" s="73" t="s">
        <v>2996</v>
      </c>
    </row>
    <row r="741" spans="1:10" s="70" customFormat="1">
      <c r="A741" s="73" t="s">
        <v>144</v>
      </c>
      <c r="B741" s="70">
        <v>22000728</v>
      </c>
      <c r="C741" s="86">
        <v>75000</v>
      </c>
      <c r="D741" s="70">
        <v>139759</v>
      </c>
      <c r="E741" s="74">
        <v>44895</v>
      </c>
      <c r="F741" s="73" t="s">
        <v>145</v>
      </c>
      <c r="G741" s="70">
        <v>6417</v>
      </c>
      <c r="H741" s="73" t="s">
        <v>430</v>
      </c>
      <c r="I741" s="73"/>
      <c r="J741" s="73" t="s">
        <v>2996</v>
      </c>
    </row>
    <row r="742" spans="1:10" s="70" customFormat="1">
      <c r="A742" s="73" t="s">
        <v>144</v>
      </c>
      <c r="B742" s="70">
        <v>22000729</v>
      </c>
      <c r="C742" s="86">
        <v>75000</v>
      </c>
      <c r="D742" s="70">
        <v>339479</v>
      </c>
      <c r="E742" s="74">
        <v>44895</v>
      </c>
      <c r="F742" s="73" t="s">
        <v>145</v>
      </c>
      <c r="G742" s="70">
        <v>6417</v>
      </c>
      <c r="H742" s="73" t="s">
        <v>430</v>
      </c>
      <c r="I742" s="73"/>
      <c r="J742" s="73" t="s">
        <v>2996</v>
      </c>
    </row>
    <row r="743" spans="1:10" s="70" customFormat="1">
      <c r="A743" s="73" t="s">
        <v>144</v>
      </c>
      <c r="B743" s="70">
        <v>22000730</v>
      </c>
      <c r="C743" s="86">
        <v>75000</v>
      </c>
      <c r="D743" s="70">
        <v>488307</v>
      </c>
      <c r="E743" s="74">
        <v>44895</v>
      </c>
      <c r="F743" s="73" t="s">
        <v>145</v>
      </c>
      <c r="G743" s="70">
        <v>6417</v>
      </c>
      <c r="H743" s="73" t="s">
        <v>430</v>
      </c>
      <c r="I743" s="73"/>
      <c r="J743" s="73" t="s">
        <v>2996</v>
      </c>
    </row>
    <row r="744" spans="1:10" s="70" customFormat="1">
      <c r="A744" s="73" t="s">
        <v>144</v>
      </c>
      <c r="B744" s="70">
        <v>22000731</v>
      </c>
      <c r="C744" s="86">
        <v>75000</v>
      </c>
      <c r="D744" s="70">
        <v>574965</v>
      </c>
      <c r="E744" s="74">
        <v>44895</v>
      </c>
      <c r="F744" s="73" t="s">
        <v>145</v>
      </c>
      <c r="G744" s="70">
        <v>6417</v>
      </c>
      <c r="H744" s="73" t="s">
        <v>430</v>
      </c>
      <c r="I744" s="73"/>
      <c r="J744" s="73" t="s">
        <v>2996</v>
      </c>
    </row>
    <row r="745" spans="1:10" s="70" customFormat="1">
      <c r="A745" s="73" t="s">
        <v>144</v>
      </c>
      <c r="B745" s="70">
        <v>22000732</v>
      </c>
      <c r="C745" s="86">
        <v>75000</v>
      </c>
      <c r="D745" s="70">
        <v>261953</v>
      </c>
      <c r="E745" s="74">
        <v>44895</v>
      </c>
      <c r="F745" s="73" t="s">
        <v>145</v>
      </c>
      <c r="G745" s="70">
        <v>6417</v>
      </c>
      <c r="H745" s="73" t="s">
        <v>430</v>
      </c>
      <c r="I745" s="73"/>
      <c r="J745" s="73" t="s">
        <v>2996</v>
      </c>
    </row>
    <row r="746" spans="1:10" s="70" customFormat="1">
      <c r="A746" s="73" t="s">
        <v>144</v>
      </c>
      <c r="B746" s="70">
        <v>22000733</v>
      </c>
      <c r="C746" s="86">
        <v>75000</v>
      </c>
      <c r="D746" s="70">
        <v>599307</v>
      </c>
      <c r="E746" s="74">
        <v>44895</v>
      </c>
      <c r="F746" s="73" t="s">
        <v>145</v>
      </c>
      <c r="G746" s="70">
        <v>6417</v>
      </c>
      <c r="H746" s="73" t="s">
        <v>430</v>
      </c>
      <c r="I746" s="73"/>
      <c r="J746" s="73" t="s">
        <v>2996</v>
      </c>
    </row>
    <row r="747" spans="1:10" s="70" customFormat="1">
      <c r="A747" s="73" t="s">
        <v>144</v>
      </c>
      <c r="B747" s="70">
        <v>22000734</v>
      </c>
      <c r="C747" s="86">
        <v>75000</v>
      </c>
      <c r="D747" s="70">
        <v>494593</v>
      </c>
      <c r="E747" s="74">
        <v>44895</v>
      </c>
      <c r="F747" s="73" t="s">
        <v>145</v>
      </c>
      <c r="G747" s="70">
        <v>6417</v>
      </c>
      <c r="H747" s="73" t="s">
        <v>430</v>
      </c>
      <c r="I747" s="73"/>
      <c r="J747" s="73" t="s">
        <v>2996</v>
      </c>
    </row>
    <row r="748" spans="1:10" s="70" customFormat="1">
      <c r="A748" s="73" t="s">
        <v>144</v>
      </c>
      <c r="B748" s="70">
        <v>22000735</v>
      </c>
      <c r="C748" s="86">
        <v>75000</v>
      </c>
      <c r="D748" s="70">
        <v>468917</v>
      </c>
      <c r="E748" s="74">
        <v>44895</v>
      </c>
      <c r="F748" s="73" t="s">
        <v>145</v>
      </c>
      <c r="G748" s="70">
        <v>6417</v>
      </c>
      <c r="H748" s="73" t="s">
        <v>430</v>
      </c>
      <c r="I748" s="73"/>
      <c r="J748" s="73" t="s">
        <v>2996</v>
      </c>
    </row>
    <row r="749" spans="1:10" s="70" customFormat="1">
      <c r="A749" s="73" t="s">
        <v>144</v>
      </c>
      <c r="B749" s="70">
        <v>22000736</v>
      </c>
      <c r="C749" s="86">
        <v>75000</v>
      </c>
      <c r="D749" s="70">
        <v>139771</v>
      </c>
      <c r="E749" s="74">
        <v>44895</v>
      </c>
      <c r="F749" s="73" t="s">
        <v>145</v>
      </c>
      <c r="G749" s="70">
        <v>6417</v>
      </c>
      <c r="H749" s="73" t="s">
        <v>430</v>
      </c>
      <c r="I749" s="73"/>
      <c r="J749" s="73" t="s">
        <v>2996</v>
      </c>
    </row>
    <row r="750" spans="1:10" s="70" customFormat="1">
      <c r="A750" s="73" t="s">
        <v>144</v>
      </c>
      <c r="B750" s="70">
        <v>22000737</v>
      </c>
      <c r="C750" s="86">
        <v>75000</v>
      </c>
      <c r="D750" s="70">
        <v>345743</v>
      </c>
      <c r="E750" s="74">
        <v>44895</v>
      </c>
      <c r="F750" s="73" t="s">
        <v>145</v>
      </c>
      <c r="G750" s="70">
        <v>6417</v>
      </c>
      <c r="H750" s="73" t="s">
        <v>430</v>
      </c>
      <c r="I750" s="73"/>
      <c r="J750" s="73" t="s">
        <v>2996</v>
      </c>
    </row>
    <row r="751" spans="1:10" s="70" customFormat="1">
      <c r="A751" s="73" t="s">
        <v>144</v>
      </c>
      <c r="B751" s="70">
        <v>22000738</v>
      </c>
      <c r="C751" s="86">
        <v>75000</v>
      </c>
      <c r="D751" s="70">
        <v>495369</v>
      </c>
      <c r="E751" s="74">
        <v>44895</v>
      </c>
      <c r="F751" s="73" t="s">
        <v>145</v>
      </c>
      <c r="G751" s="70">
        <v>6417</v>
      </c>
      <c r="H751" s="73" t="s">
        <v>430</v>
      </c>
      <c r="I751" s="73"/>
      <c r="J751" s="73" t="s">
        <v>2996</v>
      </c>
    </row>
    <row r="752" spans="1:10" s="70" customFormat="1">
      <c r="A752" s="73" t="s">
        <v>144</v>
      </c>
      <c r="B752" s="70">
        <v>22000740</v>
      </c>
      <c r="C752" s="86">
        <v>75000</v>
      </c>
      <c r="D752" s="70">
        <v>247432</v>
      </c>
      <c r="E752" s="74">
        <v>44895</v>
      </c>
      <c r="F752" s="73" t="s">
        <v>145</v>
      </c>
      <c r="G752" s="70">
        <v>6417</v>
      </c>
      <c r="H752" s="73" t="s">
        <v>430</v>
      </c>
      <c r="I752" s="73"/>
      <c r="J752" s="73" t="s">
        <v>2996</v>
      </c>
    </row>
    <row r="753" spans="1:10" s="70" customFormat="1">
      <c r="A753" s="73" t="s">
        <v>144</v>
      </c>
      <c r="B753" s="70">
        <v>22000741</v>
      </c>
      <c r="C753" s="86">
        <v>75000</v>
      </c>
      <c r="D753" s="70">
        <v>298067</v>
      </c>
      <c r="E753" s="74">
        <v>44895</v>
      </c>
      <c r="F753" s="73" t="s">
        <v>145</v>
      </c>
      <c r="G753" s="70">
        <v>6417</v>
      </c>
      <c r="H753" s="73" t="s">
        <v>430</v>
      </c>
      <c r="I753" s="73"/>
      <c r="J753" s="73" t="s">
        <v>2996</v>
      </c>
    </row>
    <row r="754" spans="1:10" s="70" customFormat="1">
      <c r="A754" s="73" t="s">
        <v>144</v>
      </c>
      <c r="B754" s="70">
        <v>22000742</v>
      </c>
      <c r="C754" s="86">
        <v>75000</v>
      </c>
      <c r="D754" s="70">
        <v>298139</v>
      </c>
      <c r="E754" s="74">
        <v>44895</v>
      </c>
      <c r="F754" s="73" t="s">
        <v>145</v>
      </c>
      <c r="G754" s="70">
        <v>6417</v>
      </c>
      <c r="H754" s="73" t="s">
        <v>430</v>
      </c>
      <c r="I754" s="73"/>
      <c r="J754" s="73" t="s">
        <v>2996</v>
      </c>
    </row>
    <row r="755" spans="1:10" s="70" customFormat="1">
      <c r="A755" s="73" t="s">
        <v>144</v>
      </c>
      <c r="B755" s="70">
        <v>22000743</v>
      </c>
      <c r="C755" s="86">
        <v>75000</v>
      </c>
      <c r="D755" s="70">
        <v>382201</v>
      </c>
      <c r="E755" s="74">
        <v>44895</v>
      </c>
      <c r="F755" s="73" t="s">
        <v>145</v>
      </c>
      <c r="G755" s="70">
        <v>6417</v>
      </c>
      <c r="H755" s="73" t="s">
        <v>430</v>
      </c>
      <c r="I755" s="73"/>
      <c r="J755" s="73" t="s">
        <v>2996</v>
      </c>
    </row>
    <row r="756" spans="1:10" s="70" customFormat="1">
      <c r="A756" s="73" t="s">
        <v>144</v>
      </c>
      <c r="B756" s="70">
        <v>22000744</v>
      </c>
      <c r="C756" s="86">
        <v>75000</v>
      </c>
      <c r="D756" s="70">
        <v>339593</v>
      </c>
      <c r="E756" s="74">
        <v>44895</v>
      </c>
      <c r="F756" s="73" t="s">
        <v>145</v>
      </c>
      <c r="G756" s="70">
        <v>6417</v>
      </c>
      <c r="H756" s="73" t="s">
        <v>430</v>
      </c>
      <c r="I756" s="73"/>
      <c r="J756" s="73" t="s">
        <v>2996</v>
      </c>
    </row>
    <row r="757" spans="1:10" s="70" customFormat="1">
      <c r="A757" s="73" t="s">
        <v>144</v>
      </c>
      <c r="B757" s="70">
        <v>22000745</v>
      </c>
      <c r="C757" s="86">
        <v>75000</v>
      </c>
      <c r="D757" s="70">
        <v>139774</v>
      </c>
      <c r="E757" s="74">
        <v>44895</v>
      </c>
      <c r="F757" s="73" t="s">
        <v>145</v>
      </c>
      <c r="G757" s="70">
        <v>6417</v>
      </c>
      <c r="H757" s="73" t="s">
        <v>430</v>
      </c>
      <c r="I757" s="73"/>
      <c r="J757" s="73" t="s">
        <v>2996</v>
      </c>
    </row>
    <row r="758" spans="1:10" s="70" customFormat="1">
      <c r="A758" s="73" t="s">
        <v>144</v>
      </c>
      <c r="B758" s="70">
        <v>22000746</v>
      </c>
      <c r="C758" s="86">
        <v>75000</v>
      </c>
      <c r="D758" s="70">
        <v>251284</v>
      </c>
      <c r="E758" s="74">
        <v>44895</v>
      </c>
      <c r="F758" s="73" t="s">
        <v>145</v>
      </c>
      <c r="G758" s="70">
        <v>6417</v>
      </c>
      <c r="H758" s="73" t="s">
        <v>430</v>
      </c>
      <c r="I758" s="73"/>
      <c r="J758" s="73" t="s">
        <v>2996</v>
      </c>
    </row>
    <row r="759" spans="1:10" s="70" customFormat="1">
      <c r="A759" s="73" t="s">
        <v>144</v>
      </c>
      <c r="B759" s="70">
        <v>22000747</v>
      </c>
      <c r="C759" s="86">
        <v>75000</v>
      </c>
      <c r="D759" s="70">
        <v>494378</v>
      </c>
      <c r="E759" s="74">
        <v>44895</v>
      </c>
      <c r="F759" s="73" t="s">
        <v>145</v>
      </c>
      <c r="G759" s="70">
        <v>6417</v>
      </c>
      <c r="H759" s="73" t="s">
        <v>430</v>
      </c>
      <c r="I759" s="73"/>
      <c r="J759" s="73" t="s">
        <v>2996</v>
      </c>
    </row>
    <row r="760" spans="1:10" s="70" customFormat="1">
      <c r="A760" s="73" t="s">
        <v>144</v>
      </c>
      <c r="B760" s="70">
        <v>22000748</v>
      </c>
      <c r="C760" s="86">
        <v>75000</v>
      </c>
      <c r="D760" s="70">
        <v>580203</v>
      </c>
      <c r="E760" s="74">
        <v>44895</v>
      </c>
      <c r="F760" s="73" t="s">
        <v>145</v>
      </c>
      <c r="G760" s="70">
        <v>6417</v>
      </c>
      <c r="H760" s="73" t="s">
        <v>430</v>
      </c>
      <c r="I760" s="73"/>
      <c r="J760" s="73" t="s">
        <v>2996</v>
      </c>
    </row>
    <row r="761" spans="1:10" s="70" customFormat="1">
      <c r="A761" s="73" t="s">
        <v>144</v>
      </c>
      <c r="B761" s="70">
        <v>22000749</v>
      </c>
      <c r="C761" s="86">
        <v>75000</v>
      </c>
      <c r="D761" s="70">
        <v>576100</v>
      </c>
      <c r="E761" s="74">
        <v>44895</v>
      </c>
      <c r="F761" s="73" t="s">
        <v>145</v>
      </c>
      <c r="G761" s="70">
        <v>6417</v>
      </c>
      <c r="H761" s="73" t="s">
        <v>430</v>
      </c>
      <c r="I761" s="73"/>
      <c r="J761" s="73" t="s">
        <v>2996</v>
      </c>
    </row>
    <row r="762" spans="1:10" s="70" customFormat="1">
      <c r="A762" s="73" t="s">
        <v>144</v>
      </c>
      <c r="B762" s="70">
        <v>22000750</v>
      </c>
      <c r="C762" s="86">
        <v>75000</v>
      </c>
      <c r="D762" s="70">
        <v>445330</v>
      </c>
      <c r="E762" s="74">
        <v>44895</v>
      </c>
      <c r="F762" s="73" t="s">
        <v>145</v>
      </c>
      <c r="G762" s="70">
        <v>6417</v>
      </c>
      <c r="H762" s="73" t="s">
        <v>430</v>
      </c>
      <c r="I762" s="73"/>
      <c r="J762" s="73" t="s">
        <v>2996</v>
      </c>
    </row>
    <row r="763" spans="1:10" s="70" customFormat="1">
      <c r="A763" s="73" t="s">
        <v>144</v>
      </c>
      <c r="B763" s="70">
        <v>22000751</v>
      </c>
      <c r="C763" s="86">
        <v>75000</v>
      </c>
      <c r="D763" s="70">
        <v>583636</v>
      </c>
      <c r="E763" s="74">
        <v>44895</v>
      </c>
      <c r="F763" s="73" t="s">
        <v>145</v>
      </c>
      <c r="G763" s="70">
        <v>6417</v>
      </c>
      <c r="H763" s="73" t="s">
        <v>430</v>
      </c>
      <c r="I763" s="73"/>
      <c r="J763" s="73" t="s">
        <v>2996</v>
      </c>
    </row>
    <row r="764" spans="1:10" s="70" customFormat="1">
      <c r="A764" s="73" t="s">
        <v>144</v>
      </c>
      <c r="B764" s="70">
        <v>22000752</v>
      </c>
      <c r="C764" s="86">
        <v>150000</v>
      </c>
      <c r="D764" s="70">
        <v>162033</v>
      </c>
      <c r="E764" s="74">
        <v>44895</v>
      </c>
      <c r="F764" s="73" t="s">
        <v>145</v>
      </c>
      <c r="G764" s="70">
        <v>6417</v>
      </c>
      <c r="H764" s="73" t="s">
        <v>430</v>
      </c>
      <c r="I764" s="73"/>
      <c r="J764" s="73" t="s">
        <v>2997</v>
      </c>
    </row>
    <row r="765" spans="1:10" s="70" customFormat="1">
      <c r="A765" s="73" t="s">
        <v>144</v>
      </c>
      <c r="B765" s="70">
        <v>22000753</v>
      </c>
      <c r="C765" s="86">
        <v>75000</v>
      </c>
      <c r="D765" s="70">
        <v>237532</v>
      </c>
      <c r="E765" s="74">
        <v>44895</v>
      </c>
      <c r="F765" s="73" t="s">
        <v>145</v>
      </c>
      <c r="G765" s="70">
        <v>6417</v>
      </c>
      <c r="H765" s="73" t="s">
        <v>430</v>
      </c>
      <c r="I765" s="73"/>
      <c r="J765" s="73" t="s">
        <v>2997</v>
      </c>
    </row>
    <row r="766" spans="1:10" s="70" customFormat="1">
      <c r="A766" s="73" t="s">
        <v>144</v>
      </c>
      <c r="B766" s="70">
        <v>22000754</v>
      </c>
      <c r="C766" s="86">
        <v>75000</v>
      </c>
      <c r="D766" s="70">
        <v>238418</v>
      </c>
      <c r="E766" s="74">
        <v>44895</v>
      </c>
      <c r="F766" s="73" t="s">
        <v>145</v>
      </c>
      <c r="G766" s="70">
        <v>6417</v>
      </c>
      <c r="H766" s="73" t="s">
        <v>430</v>
      </c>
      <c r="I766" s="73"/>
      <c r="J766" s="73" t="s">
        <v>2997</v>
      </c>
    </row>
    <row r="767" spans="1:10" s="70" customFormat="1">
      <c r="A767" s="73" t="s">
        <v>144</v>
      </c>
      <c r="B767" s="70">
        <v>22000755</v>
      </c>
      <c r="C767" s="86">
        <v>75000</v>
      </c>
      <c r="D767" s="70">
        <v>246866</v>
      </c>
      <c r="E767" s="74">
        <v>44895</v>
      </c>
      <c r="F767" s="73" t="s">
        <v>145</v>
      </c>
      <c r="G767" s="70">
        <v>6417</v>
      </c>
      <c r="H767" s="73" t="s">
        <v>430</v>
      </c>
      <c r="I767" s="73"/>
      <c r="J767" s="73" t="s">
        <v>2997</v>
      </c>
    </row>
    <row r="768" spans="1:10" s="70" customFormat="1">
      <c r="A768" s="73" t="s">
        <v>144</v>
      </c>
      <c r="B768" s="70">
        <v>22000756</v>
      </c>
      <c r="C768" s="86">
        <v>75000</v>
      </c>
      <c r="D768" s="70">
        <v>238273</v>
      </c>
      <c r="E768" s="74">
        <v>44895</v>
      </c>
      <c r="F768" s="73" t="s">
        <v>145</v>
      </c>
      <c r="G768" s="70">
        <v>6417</v>
      </c>
      <c r="H768" s="73" t="s">
        <v>430</v>
      </c>
      <c r="I768" s="73"/>
      <c r="J768" s="73" t="s">
        <v>2997</v>
      </c>
    </row>
    <row r="769" spans="1:10" s="70" customFormat="1">
      <c r="A769" s="73" t="s">
        <v>144</v>
      </c>
      <c r="B769" s="70">
        <v>22000757</v>
      </c>
      <c r="C769" s="86">
        <v>75000</v>
      </c>
      <c r="D769" s="70">
        <v>237851</v>
      </c>
      <c r="E769" s="74">
        <v>44895</v>
      </c>
      <c r="F769" s="73" t="s">
        <v>145</v>
      </c>
      <c r="G769" s="70">
        <v>6417</v>
      </c>
      <c r="H769" s="73" t="s">
        <v>430</v>
      </c>
      <c r="I769" s="73"/>
      <c r="J769" s="73" t="s">
        <v>2997</v>
      </c>
    </row>
    <row r="770" spans="1:10" s="70" customFormat="1">
      <c r="A770" s="73" t="s">
        <v>144</v>
      </c>
      <c r="B770" s="70">
        <v>22000758</v>
      </c>
      <c r="C770" s="86">
        <v>150000</v>
      </c>
      <c r="D770" s="70">
        <v>339502</v>
      </c>
      <c r="E770" s="74">
        <v>44895</v>
      </c>
      <c r="F770" s="73" t="s">
        <v>145</v>
      </c>
      <c r="G770" s="70">
        <v>6417</v>
      </c>
      <c r="H770" s="73" t="s">
        <v>430</v>
      </c>
      <c r="I770" s="73"/>
      <c r="J770" s="73" t="s">
        <v>2997</v>
      </c>
    </row>
    <row r="771" spans="1:10" s="70" customFormat="1">
      <c r="A771" s="73" t="s">
        <v>144</v>
      </c>
      <c r="B771" s="70">
        <v>22000759</v>
      </c>
      <c r="C771" s="86">
        <v>75000</v>
      </c>
      <c r="D771" s="70">
        <v>339493</v>
      </c>
      <c r="E771" s="74">
        <v>44895</v>
      </c>
      <c r="F771" s="73" t="s">
        <v>145</v>
      </c>
      <c r="G771" s="70">
        <v>6417</v>
      </c>
      <c r="H771" s="73" t="s">
        <v>430</v>
      </c>
      <c r="I771" s="73"/>
      <c r="J771" s="73" t="s">
        <v>2997</v>
      </c>
    </row>
    <row r="772" spans="1:10" s="70" customFormat="1">
      <c r="A772" s="73" t="s">
        <v>144</v>
      </c>
      <c r="B772" s="70">
        <v>22000760</v>
      </c>
      <c r="C772" s="86">
        <v>75000</v>
      </c>
      <c r="D772" s="70">
        <v>262517</v>
      </c>
      <c r="E772" s="74">
        <v>44895</v>
      </c>
      <c r="F772" s="73" t="s">
        <v>145</v>
      </c>
      <c r="G772" s="70">
        <v>6417</v>
      </c>
      <c r="H772" s="73" t="s">
        <v>430</v>
      </c>
      <c r="I772" s="73"/>
      <c r="J772" s="73" t="s">
        <v>2997</v>
      </c>
    </row>
    <row r="773" spans="1:10" s="70" customFormat="1">
      <c r="A773" s="73" t="s">
        <v>144</v>
      </c>
      <c r="B773" s="70">
        <v>22000761</v>
      </c>
      <c r="C773" s="86">
        <v>75000</v>
      </c>
      <c r="D773" s="70">
        <v>547578</v>
      </c>
      <c r="E773" s="74">
        <v>44895</v>
      </c>
      <c r="F773" s="73" t="s">
        <v>145</v>
      </c>
      <c r="G773" s="70">
        <v>6417</v>
      </c>
      <c r="H773" s="73" t="s">
        <v>430</v>
      </c>
      <c r="I773" s="73"/>
      <c r="J773" s="73" t="s">
        <v>2997</v>
      </c>
    </row>
    <row r="774" spans="1:10" s="70" customFormat="1">
      <c r="A774" s="73" t="s">
        <v>144</v>
      </c>
      <c r="B774" s="70">
        <v>22000762</v>
      </c>
      <c r="C774" s="86">
        <v>75000</v>
      </c>
      <c r="D774" s="70">
        <v>498914</v>
      </c>
      <c r="E774" s="74">
        <v>44895</v>
      </c>
      <c r="F774" s="73" t="s">
        <v>145</v>
      </c>
      <c r="G774" s="70">
        <v>6417</v>
      </c>
      <c r="H774" s="73" t="s">
        <v>430</v>
      </c>
      <c r="I774" s="73"/>
      <c r="J774" s="73" t="s">
        <v>2997</v>
      </c>
    </row>
    <row r="775" spans="1:10" s="70" customFormat="1">
      <c r="A775" s="73"/>
      <c r="E775" s="74"/>
      <c r="F775" s="73"/>
      <c r="H775" s="73"/>
      <c r="I775" s="73"/>
      <c r="J775" s="73"/>
    </row>
    <row r="776" spans="1:10" s="70" customFormat="1">
      <c r="A776" s="73"/>
      <c r="C776" s="86"/>
      <c r="E776" s="74"/>
      <c r="F776" s="73"/>
      <c r="H776" s="73"/>
      <c r="I776" s="73"/>
      <c r="J776" s="73"/>
    </row>
    <row r="777" spans="1:10" s="70" customFormat="1">
      <c r="A777" s="73"/>
      <c r="C777" s="86"/>
      <c r="E777" s="74"/>
      <c r="F777" s="73"/>
      <c r="H777" s="73"/>
      <c r="I777" s="73"/>
      <c r="J777" s="73"/>
    </row>
  </sheetData>
  <autoFilter ref="A274:K460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Plan2</vt:lpstr>
      <vt:lpstr>Balancete FIA ESTADUAL</vt:lpstr>
      <vt:lpstr>LIQUIDAÇÃO</vt:lpstr>
      <vt:lpstr>Conciliação FIA ESTADUAL </vt:lpstr>
      <vt:lpstr>RESUMO FIA DOAÇÕES</vt:lpstr>
      <vt:lpstr>DOAÇÃO DIRETO CC</vt:lpstr>
      <vt:lpstr>Conciliação Fonte 284</vt:lpstr>
      <vt:lpstr>Extrato CC Doação</vt:lpstr>
      <vt:lpstr>Base Siaf Empenhos</vt:lpstr>
      <vt:lpstr>EIXOS</vt:lpstr>
      <vt:lpstr>Saldo Livre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Vinicius Gura</dc:creator>
  <cp:lastModifiedBy>Viviane da Paz Carvalho</cp:lastModifiedBy>
  <cp:revision>21</cp:revision>
  <cp:lastPrinted>2022-01-28T11:15:04Z</cp:lastPrinted>
  <dcterms:created xsi:type="dcterms:W3CDTF">2006-09-16T03:00:00Z</dcterms:created>
  <dcterms:modified xsi:type="dcterms:W3CDTF">2022-12-06T22:54:06Z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