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etembro 2021" sheetId="1" r:id="rId1"/>
  </sheets>
  <definedNames>
    <definedName name="_xlnm._FilterDatabase" localSheetId="0" hidden="1">'setembro 2021'!$Q$1:$Q$140</definedName>
    <definedName name="Excel_BuiltIn_Print_Titles_1_1">'setembro 2021'!$U$6:$IE$6</definedName>
    <definedName name="Excel_BuiltIn_Print_Titles_1_1_1_1">'setembro 2021'!$U$6:$HQ$6</definedName>
    <definedName name="Excel_BuiltIn_Print_Titles_1_1_1_1_1">'setembro 2021'!#REF!</definedName>
    <definedName name="Excel_BuiltIn_Print_Titles_1_1_1_1_1_1">'setembro 2021'!#REF!</definedName>
    <definedName name="Excel_BuiltIn_Print_Titles_1_1_1_1_1_1_1">'setembro 2021'!$U$6:$GQ$6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8" i="1"/>
  <c r="K36"/>
  <c r="L36" s="1"/>
  <c r="L73"/>
  <c r="J32"/>
  <c r="C32"/>
  <c r="K32" s="1"/>
  <c r="L32" s="1"/>
  <c r="L139"/>
  <c r="L126" l="1"/>
  <c r="J30"/>
  <c r="J63"/>
  <c r="J27"/>
  <c r="J45"/>
  <c r="J53"/>
  <c r="J51"/>
  <c r="J67"/>
  <c r="F148" l="1"/>
  <c r="J57"/>
  <c r="L122" l="1"/>
  <c r="H139" l="1"/>
  <c r="F151" l="1"/>
  <c r="K73"/>
  <c r="K71"/>
  <c r="L71" s="1"/>
  <c r="K69"/>
  <c r="L69" s="1"/>
  <c r="H67"/>
  <c r="K67" s="1"/>
  <c r="L67" s="1"/>
  <c r="C63"/>
  <c r="K63" s="1"/>
  <c r="L63" s="1"/>
  <c r="K61"/>
  <c r="L61" s="1"/>
  <c r="K59"/>
  <c r="L59" s="1"/>
  <c r="K57"/>
  <c r="L57" s="1"/>
  <c r="K55"/>
  <c r="L55" s="1"/>
  <c r="K53"/>
  <c r="L53" s="1"/>
  <c r="K51"/>
  <c r="L51" s="1"/>
  <c r="K49"/>
  <c r="L49" s="1"/>
  <c r="K47"/>
  <c r="L47" s="1"/>
  <c r="K45"/>
  <c r="L45" s="1"/>
  <c r="K43"/>
  <c r="L43" s="1"/>
  <c r="K41"/>
  <c r="L41" s="1"/>
  <c r="L75" l="1"/>
  <c r="P8" l="1"/>
  <c r="F27"/>
  <c r="P12" l="1"/>
  <c r="K24" l="1"/>
  <c r="L24" s="1"/>
  <c r="P22"/>
  <c r="K22"/>
  <c r="L22" s="1"/>
  <c r="K18"/>
  <c r="L18" s="1"/>
  <c r="K20"/>
  <c r="L20" s="1"/>
  <c r="K14"/>
  <c r="K10"/>
  <c r="L10" s="1"/>
  <c r="K8"/>
  <c r="L8" s="1"/>
  <c r="P30"/>
  <c r="K30"/>
  <c r="L30" s="1"/>
  <c r="P28"/>
  <c r="P27"/>
  <c r="K27"/>
  <c r="L27" s="1"/>
  <c r="L38" l="1"/>
  <c r="L123" s="1"/>
  <c r="F161" s="1"/>
</calcChain>
</file>

<file path=xl/sharedStrings.xml><?xml version="1.0" encoding="utf-8"?>
<sst xmlns="http://schemas.openxmlformats.org/spreadsheetml/2006/main" count="291" uniqueCount="242">
  <si>
    <t>Liga Paranaense de Combate ao Câncer - Hospital Erasto Gaertner</t>
  </si>
  <si>
    <t>Pela Vida da Criança</t>
  </si>
  <si>
    <t>Instituto Bom Aluno do Brasil</t>
  </si>
  <si>
    <t>13.913.265-3</t>
  </si>
  <si>
    <t>Instituto de Câncer de Londrina</t>
  </si>
  <si>
    <t>Instituto de Câncer de Londrina – Complexo de Pediatria Oncológica</t>
  </si>
  <si>
    <t>Centro de Educação João Paulo II</t>
  </si>
  <si>
    <t>Provopar Estadual Ação Social</t>
  </si>
  <si>
    <t>16.190.874-6</t>
  </si>
  <si>
    <t>União dos Escoteiros do Brasil</t>
  </si>
  <si>
    <t>Educação para a Garantia de Direitos</t>
  </si>
  <si>
    <t>Programa Bom Aluno – Fase III</t>
  </si>
  <si>
    <t>Sociedade Hospitalar Angelina Caron</t>
  </si>
  <si>
    <t>DEDICA - Defesa dos Direitos da Criança e do Adolescente - 2019/2020</t>
  </si>
  <si>
    <t>15.355.403-0 e 16.576.094-8</t>
  </si>
  <si>
    <t>Conviver Marista</t>
  </si>
  <si>
    <t>Associação Hospitalar de Proteção à Infância Dr. Raul Carneiro - Hospital Pequeno Príncipe</t>
  </si>
  <si>
    <t>Pelo Direito à Vida III</t>
  </si>
  <si>
    <t>Hospital Digital</t>
  </si>
  <si>
    <t>17.097.448-4</t>
  </si>
  <si>
    <t>Infância Bem Cuidada</t>
  </si>
  <si>
    <t>17.019.356-3</t>
  </si>
  <si>
    <t>Cidadãos do Futuro</t>
  </si>
  <si>
    <t>Parque Acessível</t>
  </si>
  <si>
    <t>Qualificação Jovem Apreendendo e Empreendendo</t>
  </si>
  <si>
    <t>Associação Beneficente Maria de Lourdes Farias Santos - Instituto Beija Flor</t>
  </si>
  <si>
    <t>Fazer Bem o Bem - IBF</t>
  </si>
  <si>
    <t>Educação: O Futuro é Para Todos -Ano I</t>
  </si>
  <si>
    <t>Associação de Pais Professores e Funcionários do CEI Menino Deus</t>
  </si>
  <si>
    <t>Criança, Cultura e Paz</t>
  </si>
  <si>
    <t>Mente Sã em Corpo São III</t>
  </si>
  <si>
    <t>Projeto de Combate a Pandemia de Cyberpornografia - Fim da Impunidade</t>
  </si>
  <si>
    <t>Arte que Transforma a Vida</t>
  </si>
  <si>
    <t>Preservando a Vida Hospital da Providência Materno Infantil</t>
  </si>
  <si>
    <t>Total solicitado resgate</t>
  </si>
  <si>
    <t>Data do resgate</t>
  </si>
  <si>
    <t>Saldo Disponível</t>
  </si>
  <si>
    <t> R$1.428.049,77</t>
  </si>
  <si>
    <t>GERAR</t>
  </si>
  <si>
    <t>APROVA</t>
  </si>
  <si>
    <t>del 78/18</t>
  </si>
  <si>
    <t>15.071.867-8</t>
  </si>
  <si>
    <t>del. 73/20</t>
  </si>
  <si>
    <t>del. 37/16</t>
  </si>
  <si>
    <t>del. 104/19</t>
  </si>
  <si>
    <t>SEDS - Secretaria de Estado da Família e Desenvolvimento Social – SEDS passou para SEJU – Secretaria de Estado da Justiça, Cidadania e Direitos Humanos</t>
  </si>
  <si>
    <t xml:space="preserve">APC - Associação Paranaense de Cultura </t>
  </si>
  <si>
    <t xml:space="preserve"> AAHC - Associação dos Amigos do Hospital das Clínicas</t>
  </si>
  <si>
    <t xml:space="preserve"> IBTS - Instituto Brasileiro de Transformação Social </t>
  </si>
  <si>
    <t>SEJUF - Secretaria de Estado da Justiça, Família e Trabalho</t>
  </si>
  <si>
    <t>ABEC - Associação Brasileira de Educação e Cultura - ABEC</t>
  </si>
  <si>
    <t>ACRICA - Associação de Apoio à Criançae ao Adolescente</t>
  </si>
  <si>
    <t>SESP - Polícia Científica do Paraná</t>
  </si>
  <si>
    <t>CECAV - Centro de Convivência Arte e Vida</t>
  </si>
  <si>
    <t>NOME DO PROJETO</t>
  </si>
  <si>
    <t>VALOR APROVADO PARA CAPTAÇÃO</t>
  </si>
  <si>
    <t>FUNDO ESTADUAL PARA INFÂNCIA E ADOLESCÊNCIA - FIA DOAÇÃO</t>
  </si>
  <si>
    <t>Protocolo do resgate</t>
  </si>
  <si>
    <t>17.008.826-3</t>
  </si>
  <si>
    <t>del. 080/2019</t>
  </si>
  <si>
    <t>del. 071/2020</t>
  </si>
  <si>
    <t>16.106.286-3</t>
  </si>
  <si>
    <t>17.020.366-6</t>
  </si>
  <si>
    <t>Tansferência Bancária</t>
  </si>
  <si>
    <t>Protocolo Darfs</t>
  </si>
  <si>
    <t>Protocolo Transferências</t>
  </si>
  <si>
    <t>TOTAL ARRECADADO GERAL</t>
  </si>
  <si>
    <t>DELIBERAÇÃO da solicitação DO RESGATE</t>
  </si>
  <si>
    <t>del. 092/2019</t>
  </si>
  <si>
    <t xml:space="preserve"> 16.195.909-0</t>
  </si>
  <si>
    <t>16.495.161-8</t>
  </si>
  <si>
    <t>Resgate em aberto</t>
  </si>
  <si>
    <t>TOTAL</t>
  </si>
  <si>
    <t>DGG MULHER</t>
  </si>
  <si>
    <t>CENTROS INTEGRADOS</t>
  </si>
  <si>
    <t>FORTIS</t>
  </si>
  <si>
    <t>Obras Censes</t>
  </si>
  <si>
    <t>APORTE CESTA BASICA</t>
  </si>
  <si>
    <t>MAIS O VALOR NA FONTE 150</t>
  </si>
  <si>
    <t>BANCO DE PROJETOS FONTE 284</t>
  </si>
  <si>
    <t>Resgate realizado EFETIVADO SIAF CONFERIDO</t>
  </si>
  <si>
    <t>Equoreabilitar</t>
  </si>
  <si>
    <t>AMOA - Associação Medianeirense de Atendimento especializado, reabilitação e assitência à criança e ao adolescente</t>
  </si>
  <si>
    <t>REMANEJADO DE OUTROS PROJETOS E/OU SALDO FIA DOAÇÃO</t>
  </si>
  <si>
    <t>Protocolo e/ou deliberação</t>
  </si>
  <si>
    <t xml:space="preserve">Data da última Consulta </t>
  </si>
  <si>
    <t>Remanejado do Vida II</t>
  </si>
  <si>
    <t>NOME DA INSTITUIÇÃO - PROPONEMTE  ativos no site</t>
  </si>
  <si>
    <t>Hospital Nossa Senhora das Graças - Município de Apucarana - Providência Materno Infantil</t>
  </si>
  <si>
    <t xml:space="preserve">DARFs </t>
  </si>
  <si>
    <t>Total arrecadado SITE/boleto FIA atualizado em 30/06/2021</t>
  </si>
  <si>
    <t>del. 002/2021</t>
  </si>
  <si>
    <t>SHAC - 17.097.448-4</t>
  </si>
  <si>
    <t>Fortalecendo Equipes – Qualificação do Atendimento Socioeducativo</t>
  </si>
  <si>
    <t>del. 026/2020</t>
  </si>
  <si>
    <t>Hospital Nossa Senhora das Graças - Município de Apucarana - Hospital da Providência Materno Infantil</t>
  </si>
  <si>
    <t>Saúde da Criança Hospital da Providência Materno Infantil</t>
  </si>
  <si>
    <t>17.195.692-7</t>
  </si>
  <si>
    <t>16.391.270-8</t>
  </si>
  <si>
    <t>Del. 043/2019 - Planilha de Estornos</t>
  </si>
  <si>
    <t>Del.09,16,18/2020 Emergência Covid19</t>
  </si>
  <si>
    <t>Programa Cartão Futuro</t>
  </si>
  <si>
    <t>Del. 023/2020 - SCFV</t>
  </si>
  <si>
    <t>MENTE SÃ</t>
  </si>
  <si>
    <t>MENTE SÃ II</t>
  </si>
  <si>
    <t xml:space="preserve">KARATÊ EM AÇÃO </t>
  </si>
  <si>
    <t>ADDES - ASSOCIAÇÃO ED. DE DES. HUMANO E SOCIAL</t>
  </si>
  <si>
    <t xml:space="preserve">KARATÊ NO CENSE </t>
  </si>
  <si>
    <t>PROJETO AUTORES</t>
  </si>
  <si>
    <t>AGIR?</t>
  </si>
  <si>
    <t>SALDO</t>
  </si>
  <si>
    <t>MANTENDO A SOLIDARIEDADE</t>
  </si>
  <si>
    <t>ACRICA</t>
  </si>
  <si>
    <t>ADDES</t>
  </si>
  <si>
    <t>ADIPE</t>
  </si>
  <si>
    <t>AFECE</t>
  </si>
  <si>
    <t>CÇA BEM NUTRIDA 2011</t>
  </si>
  <si>
    <t>APACN</t>
  </si>
  <si>
    <t>INVESTINDO EM SORRISOS</t>
  </si>
  <si>
    <t>APADEH</t>
  </si>
  <si>
    <t>AQUISIÇÃO DE CAIXAS PEDIÁTRICAS PARA CIRURGIAS</t>
  </si>
  <si>
    <t>APC</t>
  </si>
  <si>
    <t xml:space="preserve">REESTRUTURAÇÃO E REVITALIZAÇÃO DA UNIDADE TRAUMA DA CRIANÇA </t>
  </si>
  <si>
    <t>APRIMORAMENTO DO AT. ABRIGO S. FCO</t>
  </si>
  <si>
    <t>ABRIGO S. FCO. DE ASSIS</t>
  </si>
  <si>
    <t>AMPLIAÇÃO DO ATENDIMENTO HOSPITALAR</t>
  </si>
  <si>
    <t>ATENDIMENTO RECÉM NASCIDOSPREMATUROS</t>
  </si>
  <si>
    <t>ASS. AMIGOS DO HC</t>
  </si>
  <si>
    <t>HC DEDICA</t>
  </si>
  <si>
    <t>TRANSF. DEDICA</t>
  </si>
  <si>
    <t>REDUZINDO A OBESIDADE E A ASMA EM ADOLESCENTE</t>
  </si>
  <si>
    <t>AVANÇO EM TRATAMENTOS DE SAÚDE</t>
  </si>
  <si>
    <t>TALENTOS DO TÊNIS</t>
  </si>
  <si>
    <t>ASS. ÍCARO MARCOLIN</t>
  </si>
  <si>
    <t>PEQUENO PRÍNCIPE</t>
  </si>
  <si>
    <t>SOU CIDADÃO 2018</t>
  </si>
  <si>
    <t>CENTRO DE AÇÃO VOLUNTÁRIA DE CURITIBA</t>
  </si>
  <si>
    <t>DESISTIU</t>
  </si>
  <si>
    <t>CIDADÃOS DO FUTURO</t>
  </si>
  <si>
    <t>CENTRO DE EDUCAÇÃO JOÃO PAULO II</t>
  </si>
  <si>
    <t>ANTIGAS CAPTAÇÃO PELO SITE - SALDOS</t>
  </si>
  <si>
    <t>CRIANÇA INVESTINDO E RECRIANDO O AMANHÃ II</t>
  </si>
  <si>
    <t>CARI FASE II</t>
  </si>
  <si>
    <t>COTOLENGO</t>
  </si>
  <si>
    <t>FEAK</t>
  </si>
  <si>
    <t>ACOLHIMENTO INSTITUCIONAL</t>
  </si>
  <si>
    <t>FUNDAÇÃO SOLIDARIEDADE</t>
  </si>
  <si>
    <t>PELA VIDA DA CRIANÇA</t>
  </si>
  <si>
    <t>PELO DIREITO Á VIDA</t>
  </si>
  <si>
    <t>HOSPITAL PEQUENO PRÍNCIPE</t>
  </si>
  <si>
    <t>PELO DIREITO Á VIDA II</t>
  </si>
  <si>
    <t>CENTRAL JOVEM DE COMUNICAÇÃO</t>
  </si>
  <si>
    <t>IDDEHA</t>
  </si>
  <si>
    <t>INSTITUTO BOM ALUNO DA BRASIL</t>
  </si>
  <si>
    <t>MANUTENÇÃO DA PEDIATRIA HOSPITALAR DO ISJ</t>
  </si>
  <si>
    <t xml:space="preserve">INSTITUTO SÃO JOSÉ </t>
  </si>
  <si>
    <t>ESCOLA ANDRES KASPER</t>
  </si>
  <si>
    <t>INSTITUTO ANDRES KASPER</t>
  </si>
  <si>
    <t>SER PARA CRESCER</t>
  </si>
  <si>
    <t>BOM ALUNO FASE II</t>
  </si>
  <si>
    <t>MAGIA DA ALEGRIA</t>
  </si>
  <si>
    <t>NÚCLEO PROMOCIONAL</t>
  </si>
  <si>
    <t>CIRURGIA PEDIÁTRICA</t>
  </si>
  <si>
    <t>PEDIATRIA</t>
  </si>
  <si>
    <t>QUALIFICAR</t>
  </si>
  <si>
    <t>PEQUENO COTOLENGO</t>
  </si>
  <si>
    <t>Garantia e Proteção Dir. da Cça e Adole Espec</t>
  </si>
  <si>
    <t>QUALIFICAÇÃO</t>
  </si>
  <si>
    <t>PROVOPAR</t>
  </si>
  <si>
    <t>CONSTRUINDO O FUTURO</t>
  </si>
  <si>
    <t>REDE ESPERANÇA</t>
  </si>
  <si>
    <t>UM MOMENTO ESPECIAL</t>
  </si>
  <si>
    <t>REFEIÇÃO NA APACN</t>
  </si>
  <si>
    <t>REVITALIZAÇÃO PEDIATRIA SHAC</t>
  </si>
  <si>
    <t>ANGELINA CARON</t>
  </si>
  <si>
    <t>DARFS</t>
  </si>
  <si>
    <t xml:space="preserve">Resgatada Del. 026/2020 </t>
  </si>
  <si>
    <t xml:space="preserve">Hospital Digital </t>
  </si>
  <si>
    <t>Cidadão do Futuro</t>
  </si>
  <si>
    <t>16.650.662-0 - 2019 / 17.739.144-1 - 2020</t>
  </si>
  <si>
    <t>darfs 2020 sem identificação</t>
  </si>
  <si>
    <t xml:space="preserve">darfs 2019 </t>
  </si>
  <si>
    <t>darfs antes de 2019</t>
  </si>
  <si>
    <t>captação</t>
  </si>
  <si>
    <t>saldo</t>
  </si>
  <si>
    <t>Resgate no valor de R$ 299.642,93- Del. 103/18 - retirado do site em 14/11/18- recebeu valor a mais</t>
  </si>
  <si>
    <t>Retirado do site em 14/12/20 - Valor do Projeto R$ 593.350,56 - não solicitou resgate</t>
  </si>
  <si>
    <t>retirado do site em 24/05/18 - não recebeu o valor necessário para prorrogação nem resgate</t>
  </si>
  <si>
    <t>retirado do site em 14/12/20 - naõ tenho pedido de resgate para este projeto</t>
  </si>
  <si>
    <t>resgate no valor de R$ 139.942,46 del. 074/15 e R$100.381,54 - del. 033/16 - retirado do site em 04/05/17</t>
  </si>
  <si>
    <t>Resgate no valor de R$ 282.194,10 - Del. 008/14 e R$ 303.000,00 (três mil de contrapartida) - del. 092/14 - Retirado do site em 14/12/15</t>
  </si>
  <si>
    <t>Resgate no valor de R$ 221.189,66 - Del. 022/16 - Retirado em 24/02/16 - recebeu valor a mais</t>
  </si>
  <si>
    <t>Resgate no valor de R$ 131.076,35 - Del. 022/17 - retirado em 24/05/17 - recebeu o valor a mais</t>
  </si>
  <si>
    <t>Retirado do site em 09/11/20 - não tem solicitação de resgate - não atingiu valor mínimo para resgate</t>
  </si>
  <si>
    <t>Resgate no valor de R$204.930,00 - del. 090/19 - retirado do site em 14/12/20.</t>
  </si>
  <si>
    <t>Resgate no valor de R$ 108.664,63 - Del. 096/12 - retirado do site em 16/12/13</t>
  </si>
  <si>
    <t>Não solicitou resgate - retirado do site em 05/02/15</t>
  </si>
  <si>
    <t>Resgate no valor de R$ 894.530,00 - retirado do site em 18/12/15</t>
  </si>
  <si>
    <t>Não possui valor mínimo para resgate - Retirado do site em 03/12/14</t>
  </si>
  <si>
    <t>Resgate no valor de R$ 31.500,00 - del. 008/18 - cujo o valor de R$ 3.500,00 foi remanejado do projeto Escola Andres Kasper - retirado do site em 12/04/20</t>
  </si>
  <si>
    <t>Resgate no valor de R$ 420.000,00 - Vigência no site até 14/11/13</t>
  </si>
  <si>
    <t>Se for do AAHC - Resgate no valor de R$ 359.635,00  Conv. 158/12 e R$ 92.730,00 del. 143/13 - Encerrado no site em30/09/13</t>
  </si>
  <si>
    <t>Retirado do site em 21/06/16 - Não atingiu valor para resgate e prorrogação.</t>
  </si>
  <si>
    <t>Resgate no valor de R$ 50.000,00 - Conv. 156/12  e R$ 20.093,00 del. 105/14 -retirado do site em 11/04/14</t>
  </si>
  <si>
    <t>VALOR NÃO IDENTIFICADO</t>
  </si>
  <si>
    <t>BANCO DE PROJETOS NA CONCILIAÇÃO FONTE 284</t>
  </si>
  <si>
    <t>***</t>
  </si>
  <si>
    <t xml:space="preserve"> 17.019.356-3</t>
  </si>
  <si>
    <t>16.650.834-7 - 2019 17.774.409-3 - 2020</t>
  </si>
  <si>
    <t>LINHAS DE AÇÃO DELIBERADAS PELO SALDO REMANESCENTE DA FONTE 284</t>
  </si>
  <si>
    <t xml:space="preserve">FIA ESTADUAL </t>
  </si>
  <si>
    <t>REALIZAÇÃO DAS ETAPAS REG EST DA CONF DA CÇA E DO ADOLE</t>
  </si>
  <si>
    <t>SEDS</t>
  </si>
  <si>
    <t>SUGESTÃO TRANSPORTAR TODA A DELIBERAÇÃO PARA FONTE 284 - FALTA R$ 195.145,41</t>
  </si>
  <si>
    <t>RECURSO CAPTADOS PELO BANCO DE PROJETOS E AINDA NÃO RESGATADOS</t>
  </si>
  <si>
    <t>Projeto de Habilidades Sociais para Adolescentes – HASA</t>
  </si>
  <si>
    <t>PEQUENO ANJO</t>
  </si>
  <si>
    <t>HOSPITAL ERASTO GAETNER</t>
  </si>
  <si>
    <t>Del. 104/2019</t>
  </si>
  <si>
    <t>DEL.</t>
  </si>
  <si>
    <t>044/2021</t>
  </si>
  <si>
    <t>Karatê no Cense</t>
  </si>
  <si>
    <t>030/2021</t>
  </si>
  <si>
    <t>Del. 049/2021</t>
  </si>
  <si>
    <t>darfs 2021 sem identificação</t>
  </si>
  <si>
    <t>CASO APAREÇA O DONO SUBTRA-SE DESTA LINHA</t>
  </si>
  <si>
    <t>Livre para deliberar (DIMINUI O PASEP DESTE VALOR, SOMA-SE DEVOLUÇÃO DE CONVÊNIO AQUI, SOMA-SE RENDIMENTO)</t>
  </si>
  <si>
    <t xml:space="preserve">DOAÇÕES CONTA CORRENTE A RECLAMAR </t>
  </si>
  <si>
    <t>FINAL</t>
  </si>
  <si>
    <t>DOAÇÃO EM SET 2021 - CONSIGÁS DISTRIBUIDORA</t>
  </si>
  <si>
    <t>Atualizada Fia Site em 30/09/2021</t>
  </si>
  <si>
    <t>058/2021</t>
  </si>
  <si>
    <t>Plano de Ação 2º semestre 2021</t>
  </si>
  <si>
    <t>transf. Fia livre</t>
  </si>
  <si>
    <t>del. 056/2021</t>
  </si>
  <si>
    <t>17.999.670-7</t>
  </si>
  <si>
    <t>DELIBERDAOS PARA RESGATE</t>
  </si>
  <si>
    <t>NÃO DELIBERDAOS PARA RESGATE</t>
  </si>
  <si>
    <t>del. 050/2021</t>
  </si>
  <si>
    <t>14.265.467-9</t>
  </si>
  <si>
    <t>del. 049/2021</t>
  </si>
  <si>
    <t>17.893.308-6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</si>
</sst>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4" formatCode="mm/dd/yy"/>
    <numFmt numFmtId="165" formatCode="[$R$-416]\ #,##0.00;[Red]\-[$R$-416]\ #,##0.00"/>
  </numFmts>
  <fonts count="36">
    <font>
      <sz val="11"/>
      <color rgb="FF000000"/>
      <name val="Arial"/>
    </font>
    <font>
      <sz val="10"/>
      <name val="Arial"/>
      <family val="2"/>
    </font>
    <font>
      <sz val="10"/>
      <color rgb="FFCC0000"/>
      <name val="Arial"/>
      <family val="2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EF413D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color rgb="FF000000"/>
      <name val="Arial Black"/>
      <family val="2"/>
    </font>
    <font>
      <b/>
      <sz val="11"/>
      <name val="Arial Black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sz val="11"/>
      <name val="Arial Black"/>
      <family val="2"/>
    </font>
    <font>
      <sz val="10"/>
      <color rgb="FFC00000"/>
      <name val="Arial"/>
      <family val="2"/>
    </font>
    <font>
      <sz val="11"/>
      <color theme="1"/>
      <name val="Arial Black"/>
      <family val="2"/>
    </font>
    <font>
      <b/>
      <sz val="16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1"/>
      <color rgb="FFFF0000"/>
      <name val="Arial"/>
      <family val="2"/>
    </font>
    <font>
      <b/>
      <sz val="15"/>
      <color rgb="FF000000"/>
      <name val="Arial"/>
      <family val="2"/>
    </font>
    <font>
      <sz val="15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rgb="FFD9D9D9"/>
      </patternFill>
    </fill>
    <fill>
      <patternFill patternType="solid">
        <fgColor rgb="FF8EB4E3"/>
        <bgColor rgb="FFA6A6A6"/>
      </patternFill>
    </fill>
    <fill>
      <patternFill patternType="solid">
        <fgColor rgb="FF558ED5"/>
        <bgColor rgb="FF3A9DB8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rgb="FFFFFFCC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36D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Border="0" applyAlignment="0" applyProtection="0"/>
    <xf numFmtId="0" fontId="2" fillId="0" borderId="0" applyBorder="0" applyProtection="0"/>
    <xf numFmtId="164" fontId="12" fillId="0" borderId="0" applyBorder="0" applyProtection="0"/>
  </cellStyleXfs>
  <cellXfs count="361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5" fillId="2" borderId="0" xfId="3" applyNumberFormat="1" applyFont="1" applyFill="1" applyBorder="1" applyAlignment="1" applyProtection="1"/>
    <xf numFmtId="0" fontId="13" fillId="2" borderId="0" xfId="3" applyNumberFormat="1" applyFont="1" applyFill="1" applyBorder="1" applyAlignment="1" applyProtection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4" borderId="0" xfId="3" applyNumberFormat="1" applyFont="1" applyFill="1" applyBorder="1" applyAlignment="1" applyProtection="1">
      <alignment vertical="center"/>
    </xf>
    <xf numFmtId="0" fontId="16" fillId="4" borderId="4" xfId="3" applyNumberFormat="1" applyFont="1" applyFill="1" applyBorder="1" applyAlignment="1" applyProtection="1">
      <alignment horizontal="left" wrapText="1"/>
    </xf>
    <xf numFmtId="0" fontId="6" fillId="8" borderId="5" xfId="0" applyFont="1" applyFill="1" applyBorder="1" applyAlignment="1">
      <alignment vertical="center" wrapText="1"/>
    </xf>
    <xf numFmtId="0" fontId="6" fillId="8" borderId="0" xfId="0" applyFont="1" applyFill="1" applyAlignment="1">
      <alignment horizontal="center" vertical="center" wrapText="1"/>
    </xf>
    <xf numFmtId="0" fontId="9" fillId="0" borderId="0" xfId="0" applyFont="1"/>
    <xf numFmtId="0" fontId="17" fillId="3" borderId="0" xfId="0" applyFont="1" applyFill="1" applyBorder="1" applyAlignment="1">
      <alignment horizontal="center" vertical="center"/>
    </xf>
    <xf numFmtId="44" fontId="18" fillId="0" borderId="0" xfId="0" applyNumberFormat="1" applyFont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9" fillId="4" borderId="0" xfId="3" applyNumberFormat="1" applyFont="1" applyFill="1" applyBorder="1" applyAlignment="1" applyProtection="1">
      <alignment vertical="center"/>
    </xf>
    <xf numFmtId="0" fontId="21" fillId="8" borderId="5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44" fontId="21" fillId="8" borderId="5" xfId="0" applyNumberFormat="1" applyFont="1" applyFill="1" applyBorder="1" applyAlignment="1">
      <alignment vertical="center" wrapText="1"/>
    </xf>
    <xf numFmtId="44" fontId="19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/>
    </xf>
    <xf numFmtId="0" fontId="24" fillId="4" borderId="0" xfId="3" applyNumberFormat="1" applyFont="1" applyFill="1" applyBorder="1" applyAlignment="1" applyProtection="1"/>
    <xf numFmtId="0" fontId="26" fillId="8" borderId="3" xfId="0" applyFont="1" applyFill="1" applyBorder="1" applyAlignment="1">
      <alignment vertical="center" wrapText="1"/>
    </xf>
    <xf numFmtId="0" fontId="26" fillId="8" borderId="5" xfId="0" applyFont="1" applyFill="1" applyBorder="1" applyAlignment="1">
      <alignment vertical="center" wrapText="1"/>
    </xf>
    <xf numFmtId="0" fontId="26" fillId="11" borderId="5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9" fillId="12" borderId="2" xfId="0" applyFont="1" applyFill="1" applyBorder="1"/>
    <xf numFmtId="0" fontId="9" fillId="3" borderId="2" xfId="0" applyFont="1" applyFill="1" applyBorder="1"/>
    <xf numFmtId="44" fontId="11" fillId="12" borderId="2" xfId="1" applyFont="1" applyFill="1" applyBorder="1" applyAlignment="1">
      <alignment vertical="center"/>
    </xf>
    <xf numFmtId="49" fontId="11" fillId="12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26" fillId="13" borderId="3" xfId="0" applyFont="1" applyFill="1" applyBorder="1" applyAlignment="1">
      <alignment vertical="center" wrapText="1"/>
    </xf>
    <xf numFmtId="14" fontId="11" fillId="3" borderId="2" xfId="1" applyNumberFormat="1" applyFont="1" applyFill="1" applyBorder="1" applyAlignment="1">
      <alignment horizontal="center" vertical="center"/>
    </xf>
    <xf numFmtId="44" fontId="11" fillId="9" borderId="2" xfId="1" applyFont="1" applyFill="1" applyBorder="1" applyAlignment="1">
      <alignment horizontal="center" vertical="center"/>
    </xf>
    <xf numFmtId="14" fontId="27" fillId="3" borderId="2" xfId="1" applyNumberFormat="1" applyFont="1" applyFill="1" applyBorder="1" applyAlignment="1">
      <alignment horizontal="center" vertical="center"/>
    </xf>
    <xf numFmtId="44" fontId="27" fillId="3" borderId="2" xfId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 wrapText="1"/>
    </xf>
    <xf numFmtId="14" fontId="11" fillId="3" borderId="2" xfId="1" applyNumberFormat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44" fontId="11" fillId="9" borderId="2" xfId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7" fillId="0" borderId="0" xfId="0" applyFont="1" applyBorder="1"/>
    <xf numFmtId="0" fontId="11" fillId="0" borderId="0" xfId="0" applyFont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44" fontId="11" fillId="12" borderId="7" xfId="1" applyFont="1" applyFill="1" applyBorder="1" applyAlignment="1">
      <alignment vertical="center"/>
    </xf>
    <xf numFmtId="44" fontId="26" fillId="8" borderId="5" xfId="0" applyNumberFormat="1" applyFont="1" applyFill="1" applyBorder="1" applyAlignment="1">
      <alignment vertical="center" wrapText="1"/>
    </xf>
    <xf numFmtId="44" fontId="17" fillId="0" borderId="0" xfId="0" applyNumberFormat="1" applyFont="1" applyBorder="1"/>
    <xf numFmtId="44" fontId="9" fillId="3" borderId="7" xfId="0" applyNumberFormat="1" applyFont="1" applyFill="1" applyBorder="1" applyAlignment="1">
      <alignment horizontal="center"/>
    </xf>
    <xf numFmtId="0" fontId="19" fillId="4" borderId="0" xfId="3" applyNumberFormat="1" applyFont="1" applyFill="1" applyBorder="1" applyAlignment="1" applyProtection="1">
      <alignment horizontal="center" vertical="center"/>
    </xf>
    <xf numFmtId="0" fontId="23" fillId="4" borderId="4" xfId="3" applyNumberFormat="1" applyFont="1" applyFill="1" applyBorder="1" applyAlignment="1" applyProtection="1">
      <alignment horizontal="center" wrapText="1"/>
    </xf>
    <xf numFmtId="0" fontId="21" fillId="8" borderId="5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7" xfId="0" applyNumberFormat="1" applyFont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 shrinkToFit="1"/>
    </xf>
    <xf numFmtId="0" fontId="6" fillId="7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26" fillId="8" borderId="2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44" fontId="11" fillId="14" borderId="2" xfId="1" applyFont="1" applyFill="1" applyBorder="1" applyAlignment="1">
      <alignment horizontal="center" vertical="center" wrapText="1"/>
    </xf>
    <xf numFmtId="49" fontId="11" fillId="14" borderId="2" xfId="0" applyNumberFormat="1" applyFont="1" applyFill="1" applyBorder="1" applyAlignment="1">
      <alignment horizontal="center" vertical="center" wrapText="1"/>
    </xf>
    <xf numFmtId="14" fontId="11" fillId="14" borderId="2" xfId="1" applyNumberFormat="1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 shrinkToFit="1"/>
    </xf>
    <xf numFmtId="165" fontId="20" fillId="14" borderId="2" xfId="0" applyNumberFormat="1" applyFont="1" applyFill="1" applyBorder="1" applyAlignment="1">
      <alignment horizontal="center" vertical="center" wrapText="1"/>
    </xf>
    <xf numFmtId="44" fontId="18" fillId="14" borderId="2" xfId="1" applyFont="1" applyFill="1" applyBorder="1" applyAlignment="1">
      <alignment vertical="center" wrapText="1"/>
    </xf>
    <xf numFmtId="44" fontId="18" fillId="14" borderId="2" xfId="1" applyFont="1" applyFill="1" applyBorder="1" applyAlignment="1">
      <alignment horizontal="center" vertical="center" wrapText="1"/>
    </xf>
    <xf numFmtId="44" fontId="18" fillId="12" borderId="2" xfId="1" applyFont="1" applyFill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44" fontId="11" fillId="0" borderId="2" xfId="1" applyNumberFormat="1" applyFont="1" applyBorder="1" applyAlignment="1">
      <alignment horizontal="center" vertical="center" wrapText="1"/>
    </xf>
    <xf numFmtId="44" fontId="11" fillId="0" borderId="0" xfId="1" applyFont="1" applyAlignment="1">
      <alignment vertical="center"/>
    </xf>
    <xf numFmtId="44" fontId="18" fillId="14" borderId="2" xfId="0" applyNumberFormat="1" applyFont="1" applyFill="1" applyBorder="1" applyAlignment="1">
      <alignment horizontal="center" vertical="center" wrapText="1"/>
    </xf>
    <xf numFmtId="14" fontId="11" fillId="14" borderId="3" xfId="1" applyNumberFormat="1" applyFont="1" applyFill="1" applyBorder="1" applyAlignment="1">
      <alignment horizontal="center" vertical="center" wrapText="1"/>
    </xf>
    <xf numFmtId="165" fontId="20" fillId="14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44" fontId="11" fillId="12" borderId="7" xfId="1" applyFont="1" applyFill="1" applyBorder="1" applyAlignment="1">
      <alignment horizontal="center" vertical="center"/>
    </xf>
    <xf numFmtId="44" fontId="11" fillId="12" borderId="2" xfId="1" applyFont="1" applyFill="1" applyBorder="1" applyAlignment="1">
      <alignment horizontal="center" vertical="center"/>
    </xf>
    <xf numFmtId="44" fontId="11" fillId="0" borderId="8" xfId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44" fontId="11" fillId="3" borderId="7" xfId="1" applyFont="1" applyFill="1" applyBorder="1" applyAlignment="1">
      <alignment horizontal="center" vertical="center"/>
    </xf>
    <xf numFmtId="44" fontId="11" fillId="3" borderId="8" xfId="1" applyFont="1" applyFill="1" applyBorder="1" applyAlignment="1">
      <alignment horizontal="center" vertical="center"/>
    </xf>
    <xf numFmtId="44" fontId="20" fillId="3" borderId="2" xfId="1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 wrapText="1"/>
    </xf>
    <xf numFmtId="44" fontId="11" fillId="12" borderId="2" xfId="1" applyFont="1" applyFill="1" applyBorder="1" applyAlignment="1">
      <alignment horizontal="center" vertical="center" wrapText="1"/>
    </xf>
    <xf numFmtId="44" fontId="20" fillId="3" borderId="2" xfId="1" applyFont="1" applyFill="1" applyBorder="1" applyAlignment="1">
      <alignment horizontal="center" vertical="center" wrapText="1"/>
    </xf>
    <xf numFmtId="44" fontId="20" fillId="3" borderId="7" xfId="1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1" fillId="14" borderId="2" xfId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wrapText="1"/>
    </xf>
    <xf numFmtId="44" fontId="20" fillId="3" borderId="7" xfId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4" fontId="26" fillId="8" borderId="2" xfId="0" applyNumberFormat="1" applyFont="1" applyFill="1" applyBorder="1" applyAlignment="1">
      <alignment vertical="center" wrapText="1"/>
    </xf>
    <xf numFmtId="165" fontId="20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 shrinkToFit="1"/>
    </xf>
    <xf numFmtId="44" fontId="29" fillId="14" borderId="2" xfId="1" applyFont="1" applyFill="1" applyBorder="1" applyAlignment="1">
      <alignment horizontal="center" vertical="center" wrapText="1"/>
    </xf>
    <xf numFmtId="0" fontId="9" fillId="0" borderId="0" xfId="0" applyFont="1" applyBorder="1"/>
    <xf numFmtId="0" fontId="1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21" fillId="8" borderId="3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 wrapText="1"/>
    </xf>
    <xf numFmtId="44" fontId="18" fillId="8" borderId="11" xfId="0" applyNumberFormat="1" applyFont="1" applyFill="1" applyBorder="1" applyAlignment="1">
      <alignment vertical="center" wrapText="1"/>
    </xf>
    <xf numFmtId="44" fontId="20" fillId="14" borderId="3" xfId="1" applyFont="1" applyFill="1" applyBorder="1" applyAlignment="1">
      <alignment horizontal="center" vertical="center"/>
    </xf>
    <xf numFmtId="44" fontId="11" fillId="14" borderId="6" xfId="1" applyFont="1" applyFill="1" applyBorder="1" applyAlignment="1">
      <alignment horizontal="center" vertical="center" wrapText="1"/>
    </xf>
    <xf numFmtId="44" fontId="18" fillId="14" borderId="11" xfId="1" applyFont="1" applyFill="1" applyBorder="1" applyAlignment="1">
      <alignment horizontal="center" vertical="center" wrapText="1"/>
    </xf>
    <xf numFmtId="44" fontId="18" fillId="14" borderId="3" xfId="1" applyFont="1" applyFill="1" applyBorder="1" applyAlignment="1">
      <alignment vertical="center" wrapText="1"/>
    </xf>
    <xf numFmtId="44" fontId="11" fillId="0" borderId="12" xfId="1" applyFont="1" applyBorder="1" applyAlignment="1">
      <alignment horizontal="center" vertical="center" wrapText="1"/>
    </xf>
    <xf numFmtId="44" fontId="11" fillId="12" borderId="2" xfId="1" applyFont="1" applyFill="1" applyBorder="1" applyAlignment="1">
      <alignment horizontal="center" vertical="center"/>
    </xf>
    <xf numFmtId="44" fontId="11" fillId="3" borderId="7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44" fontId="11" fillId="12" borderId="2" xfId="1" applyFont="1" applyFill="1" applyBorder="1" applyAlignment="1">
      <alignment horizontal="center" vertical="center" wrapText="1"/>
    </xf>
    <xf numFmtId="0" fontId="23" fillId="4" borderId="4" xfId="3" applyNumberFormat="1" applyFont="1" applyFill="1" applyBorder="1" applyAlignment="1" applyProtection="1">
      <alignment horizontal="left" wrapText="1"/>
    </xf>
    <xf numFmtId="0" fontId="17" fillId="4" borderId="0" xfId="3" applyNumberFormat="1" applyFont="1" applyFill="1" applyBorder="1" applyAlignment="1" applyProtection="1">
      <alignment horizontal="left"/>
    </xf>
    <xf numFmtId="44" fontId="20" fillId="3" borderId="2" xfId="1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44" fontId="20" fillId="3" borderId="2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shrinkToFi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vertical="center" wrapText="1"/>
    </xf>
    <xf numFmtId="0" fontId="21" fillId="7" borderId="5" xfId="0" applyFont="1" applyFill="1" applyBorder="1" applyAlignment="1">
      <alignment vertical="center" wrapText="1"/>
    </xf>
    <xf numFmtId="44" fontId="18" fillId="7" borderId="0" xfId="0" applyNumberFormat="1" applyFont="1" applyFill="1" applyBorder="1" applyAlignment="1">
      <alignment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7" fillId="4" borderId="0" xfId="3" applyNumberFormat="1" applyFont="1" applyFill="1" applyBorder="1" applyAlignment="1" applyProtection="1"/>
    <xf numFmtId="0" fontId="14" fillId="5" borderId="0" xfId="3" applyNumberFormat="1" applyFont="1" applyFill="1" applyBorder="1" applyAlignment="1" applyProtection="1">
      <alignment vertical="center"/>
    </xf>
    <xf numFmtId="0" fontId="14" fillId="6" borderId="0" xfId="3" applyNumberFormat="1" applyFont="1" applyFill="1" applyBorder="1" applyAlignment="1" applyProtection="1">
      <alignment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vertical="center" wrapText="1"/>
    </xf>
    <xf numFmtId="44" fontId="29" fillId="14" borderId="5" xfId="1" applyFont="1" applyFill="1" applyBorder="1" applyAlignment="1">
      <alignment horizontal="center" vertical="center" wrapText="1"/>
    </xf>
    <xf numFmtId="44" fontId="22" fillId="3" borderId="0" xfId="0" applyNumberFormat="1" applyFont="1" applyFill="1" applyAlignment="1">
      <alignment horizontal="center" vertical="center"/>
    </xf>
    <xf numFmtId="0" fontId="26" fillId="7" borderId="14" xfId="0" applyFont="1" applyFill="1" applyBorder="1" applyAlignment="1">
      <alignment horizontal="center" vertical="center" wrapText="1"/>
    </xf>
    <xf numFmtId="44" fontId="18" fillId="3" borderId="14" xfId="1" applyFont="1" applyFill="1" applyBorder="1" applyAlignment="1">
      <alignment vertical="center" wrapText="1"/>
    </xf>
    <xf numFmtId="44" fontId="26" fillId="7" borderId="14" xfId="0" applyNumberFormat="1" applyFont="1" applyFill="1" applyBorder="1" applyAlignment="1">
      <alignment vertical="center" wrapText="1"/>
    </xf>
    <xf numFmtId="0" fontId="21" fillId="7" borderId="14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44" fontId="18" fillId="3" borderId="0" xfId="1" applyFont="1" applyFill="1" applyBorder="1" applyAlignment="1">
      <alignment vertical="center" wrapText="1"/>
    </xf>
    <xf numFmtId="44" fontId="26" fillId="7" borderId="0" xfId="0" applyNumberFormat="1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44" fontId="19" fillId="3" borderId="2" xfId="0" applyNumberFormat="1" applyFont="1" applyFill="1" applyBorder="1" applyAlignment="1">
      <alignment vertical="center"/>
    </xf>
    <xf numFmtId="0" fontId="17" fillId="3" borderId="6" xfId="0" applyFont="1" applyFill="1" applyBorder="1" applyAlignment="1">
      <alignment horizontal="center" vertical="center"/>
    </xf>
    <xf numFmtId="44" fontId="18" fillId="7" borderId="14" xfId="0" applyNumberFormat="1" applyFont="1" applyFill="1" applyBorder="1" applyAlignment="1">
      <alignment vertical="center" wrapText="1"/>
    </xf>
    <xf numFmtId="0" fontId="17" fillId="0" borderId="7" xfId="0" applyFont="1" applyBorder="1" applyAlignment="1"/>
    <xf numFmtId="44" fontId="19" fillId="3" borderId="7" xfId="0" applyNumberFormat="1" applyFont="1" applyFill="1" applyBorder="1" applyAlignment="1">
      <alignment vertical="center"/>
    </xf>
    <xf numFmtId="44" fontId="18" fillId="3" borderId="7" xfId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44" fontId="18" fillId="0" borderId="7" xfId="0" applyNumberFormat="1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0" fontId="0" fillId="0" borderId="2" xfId="0" applyBorder="1"/>
    <xf numFmtId="0" fontId="3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3" borderId="2" xfId="0" applyFont="1" applyFill="1" applyBorder="1" applyAlignment="1">
      <alignment vertical="center" wrapText="1" shrinkToFit="1"/>
    </xf>
    <xf numFmtId="0" fontId="9" fillId="3" borderId="2" xfId="0" applyFont="1" applyFill="1" applyBorder="1" applyAlignment="1">
      <alignment vertical="center"/>
    </xf>
    <xf numFmtId="44" fontId="18" fillId="0" borderId="2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44" fontId="18" fillId="0" borderId="3" xfId="1" applyFont="1" applyBorder="1" applyAlignment="1">
      <alignment vertical="center"/>
    </xf>
    <xf numFmtId="44" fontId="9" fillId="3" borderId="2" xfId="0" applyNumberFormat="1" applyFont="1" applyFill="1" applyBorder="1" applyAlignment="1">
      <alignment vertical="center"/>
    </xf>
    <xf numFmtId="44" fontId="11" fillId="0" borderId="2" xfId="1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 shrinkToFit="1"/>
    </xf>
    <xf numFmtId="44" fontId="1" fillId="0" borderId="2" xfId="1" applyBorder="1" applyAlignment="1">
      <alignment vertical="center"/>
    </xf>
    <xf numFmtId="44" fontId="11" fillId="3" borderId="2" xfId="1" applyFont="1" applyFill="1" applyBorder="1" applyAlignment="1">
      <alignment vertical="center"/>
    </xf>
    <xf numFmtId="44" fontId="18" fillId="0" borderId="2" xfId="0" applyNumberFormat="1" applyFont="1" applyBorder="1" applyAlignment="1">
      <alignment vertical="center" wrapText="1"/>
    </xf>
    <xf numFmtId="44" fontId="18" fillId="3" borderId="2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2" fillId="3" borderId="2" xfId="0" applyFont="1" applyFill="1" applyBorder="1" applyAlignment="1">
      <alignment vertical="center"/>
    </xf>
    <xf numFmtId="49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 shrinkToFit="1"/>
    </xf>
    <xf numFmtId="165" fontId="20" fillId="0" borderId="2" xfId="0" applyNumberFormat="1" applyFont="1" applyBorder="1" applyAlignment="1">
      <alignment vertical="center" wrapText="1"/>
    </xf>
    <xf numFmtId="44" fontId="11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17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12" borderId="3" xfId="0" applyFont="1" applyFill="1" applyBorder="1" applyAlignment="1">
      <alignment vertical="center"/>
    </xf>
    <xf numFmtId="0" fontId="9" fillId="12" borderId="5" xfId="0" applyFont="1" applyFill="1" applyBorder="1" applyAlignment="1">
      <alignment vertical="center"/>
    </xf>
    <xf numFmtId="0" fontId="9" fillId="12" borderId="6" xfId="0" applyFont="1" applyFill="1" applyBorder="1" applyAlignment="1">
      <alignment vertical="center"/>
    </xf>
    <xf numFmtId="44" fontId="26" fillId="14" borderId="2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4" fontId="20" fillId="15" borderId="2" xfId="1" applyFont="1" applyFill="1" applyBorder="1" applyAlignment="1">
      <alignment horizontal="center" vertical="center" wrapText="1"/>
    </xf>
    <xf numFmtId="44" fontId="20" fillId="15" borderId="7" xfId="1" applyFont="1" applyFill="1" applyBorder="1" applyAlignment="1">
      <alignment horizontal="center" vertical="center"/>
    </xf>
    <xf numFmtId="44" fontId="20" fillId="15" borderId="2" xfId="1" applyFont="1" applyFill="1" applyBorder="1" applyAlignment="1">
      <alignment horizontal="center" vertical="center"/>
    </xf>
    <xf numFmtId="44" fontId="11" fillId="15" borderId="2" xfId="1" applyFont="1" applyFill="1" applyBorder="1" applyAlignment="1">
      <alignment horizontal="center" vertical="center"/>
    </xf>
    <xf numFmtId="44" fontId="11" fillId="15" borderId="2" xfId="1" applyFont="1" applyFill="1" applyBorder="1" applyAlignment="1">
      <alignment horizontal="center" vertical="center" wrapText="1"/>
    </xf>
    <xf numFmtId="44" fontId="18" fillId="0" borderId="19" xfId="1" applyFont="1" applyBorder="1" applyAlignment="1">
      <alignment vertical="center"/>
    </xf>
    <xf numFmtId="44" fontId="11" fillId="0" borderId="18" xfId="1" applyFont="1" applyBorder="1" applyAlignment="1">
      <alignment vertical="center"/>
    </xf>
    <xf numFmtId="0" fontId="9" fillId="12" borderId="2" xfId="0" applyFont="1" applyFill="1" applyBorder="1" applyAlignment="1">
      <alignment vertical="center"/>
    </xf>
    <xf numFmtId="0" fontId="33" fillId="12" borderId="2" xfId="0" applyFont="1" applyFill="1" applyBorder="1" applyAlignment="1">
      <alignment horizontal="center" vertical="center"/>
    </xf>
    <xf numFmtId="0" fontId="9" fillId="0" borderId="2" xfId="0" applyFont="1" applyBorder="1"/>
    <xf numFmtId="44" fontId="26" fillId="0" borderId="2" xfId="1" applyFont="1" applyBorder="1" applyAlignment="1">
      <alignment vertical="center"/>
    </xf>
    <xf numFmtId="44" fontId="17" fillId="3" borderId="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wrapText="1" shrinkToFi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18" fillId="0" borderId="6" xfId="0" applyFont="1" applyBorder="1" applyAlignment="1">
      <alignment vertical="center" wrapText="1" shrinkToFit="1"/>
    </xf>
    <xf numFmtId="0" fontId="18" fillId="3" borderId="6" xfId="0" applyFont="1" applyFill="1" applyBorder="1" applyAlignment="1">
      <alignment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0" fillId="16" borderId="0" xfId="0" applyFill="1"/>
    <xf numFmtId="0" fontId="0" fillId="17" borderId="0" xfId="0" applyFill="1"/>
    <xf numFmtId="0" fontId="0" fillId="18" borderId="0" xfId="0" applyFill="1"/>
    <xf numFmtId="0" fontId="6" fillId="8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44" fontId="18" fillId="19" borderId="13" xfId="0" applyNumberFormat="1" applyFont="1" applyFill="1" applyBorder="1" applyAlignment="1">
      <alignment vertical="center" wrapText="1"/>
    </xf>
    <xf numFmtId="44" fontId="17" fillId="20" borderId="17" xfId="0" applyNumberFormat="1" applyFont="1" applyFill="1" applyBorder="1" applyAlignment="1">
      <alignment vertical="center"/>
    </xf>
    <xf numFmtId="44" fontId="18" fillId="21" borderId="7" xfId="1" applyFont="1" applyFill="1" applyBorder="1" applyAlignment="1">
      <alignment horizontal="center" vertical="center"/>
    </xf>
    <xf numFmtId="44" fontId="18" fillId="22" borderId="2" xfId="1" applyFont="1" applyFill="1" applyBorder="1" applyAlignment="1">
      <alignment horizontal="center" vertical="center" wrapText="1"/>
    </xf>
    <xf numFmtId="44" fontId="17" fillId="23" borderId="2" xfId="0" applyNumberFormat="1" applyFont="1" applyFill="1" applyBorder="1" applyAlignment="1">
      <alignment vertical="center"/>
    </xf>
    <xf numFmtId="44" fontId="11" fillId="3" borderId="7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44" fontId="11" fillId="12" borderId="2" xfId="1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8" fillId="8" borderId="5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18" fillId="3" borderId="5" xfId="0" applyFont="1" applyFill="1" applyBorder="1" applyAlignment="1">
      <alignment horizontal="left" vertical="center" wrapText="1" shrinkToFit="1"/>
    </xf>
    <xf numFmtId="0" fontId="18" fillId="3" borderId="6" xfId="0" applyFont="1" applyFill="1" applyBorder="1" applyAlignment="1">
      <alignment horizontal="left" vertical="center" wrapText="1" shrinkToFit="1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165" fontId="20" fillId="0" borderId="7" xfId="0" applyNumberFormat="1" applyFont="1" applyBorder="1" applyAlignment="1">
      <alignment horizontal="center" vertical="center" wrapText="1"/>
    </xf>
    <xf numFmtId="165" fontId="20" fillId="0" borderId="9" xfId="0" applyNumberFormat="1" applyFont="1" applyBorder="1" applyAlignment="1">
      <alignment horizontal="center" vertical="center" wrapText="1"/>
    </xf>
    <xf numFmtId="165" fontId="20" fillId="0" borderId="8" xfId="0" applyNumberFormat="1" applyFont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14" fillId="5" borderId="0" xfId="3" applyNumberFormat="1" applyFont="1" applyFill="1" applyBorder="1" applyAlignment="1" applyProtection="1">
      <alignment horizontal="center" vertical="center"/>
    </xf>
    <xf numFmtId="0" fontId="31" fillId="6" borderId="0" xfId="3" applyNumberFormat="1" applyFont="1" applyFill="1" applyBorder="1" applyAlignment="1" applyProtection="1">
      <alignment horizontal="center" vertical="center"/>
    </xf>
    <xf numFmtId="0" fontId="32" fillId="4" borderId="4" xfId="3" applyNumberFormat="1" applyFont="1" applyFill="1" applyBorder="1" applyAlignment="1" applyProtection="1">
      <alignment horizontal="left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4" fontId="11" fillId="12" borderId="2" xfId="1" applyFont="1" applyFill="1" applyBorder="1" applyAlignment="1">
      <alignment horizontal="center" vertical="center"/>
    </xf>
    <xf numFmtId="44" fontId="20" fillId="15" borderId="7" xfId="1" applyFont="1" applyFill="1" applyBorder="1" applyAlignment="1">
      <alignment horizontal="center" vertical="center" wrapText="1"/>
    </xf>
    <xf numFmtId="44" fontId="20" fillId="15" borderId="8" xfId="1" applyFont="1" applyFill="1" applyBorder="1" applyAlignment="1">
      <alignment horizontal="center" vertical="center" wrapText="1"/>
    </xf>
    <xf numFmtId="44" fontId="20" fillId="3" borderId="2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44" fontId="20" fillId="3" borderId="2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28" fillId="8" borderId="3" xfId="0" applyFont="1" applyFill="1" applyBorder="1" applyAlignment="1">
      <alignment horizontal="left" vertical="center" wrapText="1"/>
    </xf>
    <xf numFmtId="44" fontId="20" fillId="15" borderId="7" xfId="1" applyFont="1" applyFill="1" applyBorder="1" applyAlignment="1">
      <alignment horizontal="center" vertical="center"/>
    </xf>
    <xf numFmtId="44" fontId="20" fillId="15" borderId="8" xfId="1" applyFont="1" applyFill="1" applyBorder="1" applyAlignment="1">
      <alignment horizontal="center" vertical="center"/>
    </xf>
    <xf numFmtId="44" fontId="20" fillId="15" borderId="9" xfId="1" applyFont="1" applyFill="1" applyBorder="1" applyAlignment="1">
      <alignment horizontal="center" vertical="center"/>
    </xf>
    <xf numFmtId="44" fontId="11" fillId="12" borderId="2" xfId="1" applyFont="1" applyFill="1" applyBorder="1" applyAlignment="1">
      <alignment horizontal="center" vertical="center" wrapText="1"/>
    </xf>
    <xf numFmtId="44" fontId="11" fillId="12" borderId="7" xfId="1" applyFont="1" applyFill="1" applyBorder="1" applyAlignment="1">
      <alignment horizontal="center" vertical="center" wrapText="1"/>
    </xf>
    <xf numFmtId="44" fontId="11" fillId="12" borderId="8" xfId="1" applyFont="1" applyFill="1" applyBorder="1" applyAlignment="1">
      <alignment horizontal="center" vertical="center" wrapText="1"/>
    </xf>
    <xf numFmtId="44" fontId="11" fillId="3" borderId="7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44" fontId="11" fillId="12" borderId="7" xfId="1" applyFont="1" applyFill="1" applyBorder="1" applyAlignment="1">
      <alignment horizontal="center" vertical="center"/>
    </xf>
    <xf numFmtId="44" fontId="11" fillId="12" borderId="9" xfId="1" applyFont="1" applyFill="1" applyBorder="1" applyAlignment="1">
      <alignment horizontal="center" vertical="center"/>
    </xf>
    <xf numFmtId="44" fontId="11" fillId="12" borderId="8" xfId="1" applyFont="1" applyFill="1" applyBorder="1" applyAlignment="1">
      <alignment horizontal="center" vertical="center"/>
    </xf>
    <xf numFmtId="44" fontId="9" fillId="3" borderId="7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11" fillId="12" borderId="9" xfId="1" applyFont="1" applyFill="1" applyBorder="1" applyAlignment="1">
      <alignment horizontal="center" vertical="center" wrapText="1"/>
    </xf>
    <xf numFmtId="44" fontId="20" fillId="3" borderId="7" xfId="1" applyFont="1" applyFill="1" applyBorder="1" applyAlignment="1">
      <alignment horizontal="center" vertical="center"/>
    </xf>
    <xf numFmtId="44" fontId="20" fillId="3" borderId="9" xfId="1" applyFont="1" applyFill="1" applyBorder="1" applyAlignment="1">
      <alignment horizontal="center" vertical="center"/>
    </xf>
    <xf numFmtId="44" fontId="20" fillId="3" borderId="8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26" fillId="12" borderId="2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 shrinkToFit="1"/>
    </xf>
    <xf numFmtId="0" fontId="18" fillId="3" borderId="14" xfId="0" applyFont="1" applyFill="1" applyBorder="1" applyAlignment="1">
      <alignment horizontal="left" vertical="center" wrapText="1" shrinkToFit="1"/>
    </xf>
    <xf numFmtId="0" fontId="18" fillId="3" borderId="10" xfId="0" applyFont="1" applyFill="1" applyBorder="1" applyAlignment="1">
      <alignment horizontal="left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1" fillId="3" borderId="20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44" fontId="11" fillId="3" borderId="9" xfId="1" applyFont="1" applyFill="1" applyBorder="1" applyAlignment="1">
      <alignment horizontal="center" vertical="center" wrapText="1"/>
    </xf>
    <xf numFmtId="44" fontId="11" fillId="0" borderId="7" xfId="1" applyFont="1" applyBorder="1" applyAlignment="1">
      <alignment horizontal="center" vertical="center"/>
    </xf>
    <xf numFmtId="44" fontId="11" fillId="0" borderId="8" xfId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44" fontId="9" fillId="0" borderId="0" xfId="0" applyNumberFormat="1" applyFont="1"/>
    <xf numFmtId="17" fontId="18" fillId="3" borderId="5" xfId="0" applyNumberFormat="1" applyFont="1" applyFill="1" applyBorder="1" applyAlignment="1">
      <alignment horizontal="left" vertical="center" wrapText="1" shrinkToFit="1"/>
    </xf>
    <xf numFmtId="44" fontId="11" fillId="24" borderId="2" xfId="1" applyFont="1" applyFill="1" applyBorder="1" applyAlignment="1">
      <alignment vertical="center"/>
    </xf>
    <xf numFmtId="44" fontId="34" fillId="0" borderId="0" xfId="0" applyNumberFormat="1" applyFont="1"/>
    <xf numFmtId="0" fontId="35" fillId="0" borderId="0" xfId="0" applyFont="1"/>
    <xf numFmtId="44" fontId="20" fillId="3" borderId="3" xfId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vertical="center"/>
    </xf>
    <xf numFmtId="44" fontId="11" fillId="15" borderId="6" xfId="1" applyFont="1" applyFill="1" applyBorder="1" applyAlignment="1">
      <alignment horizontal="center" vertical="center" wrapText="1"/>
    </xf>
    <xf numFmtId="14" fontId="11" fillId="3" borderId="3" xfId="1" applyNumberFormat="1" applyFont="1" applyFill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44" fontId="20" fillId="15" borderId="15" xfId="1" applyFont="1" applyFill="1" applyBorder="1" applyAlignment="1">
      <alignment horizontal="center" vertical="center"/>
    </xf>
    <xf numFmtId="44" fontId="20" fillId="15" borderId="22" xfId="1" applyFont="1" applyFill="1" applyBorder="1" applyAlignment="1">
      <alignment horizontal="center" vertical="center"/>
    </xf>
    <xf numFmtId="44" fontId="20" fillId="3" borderId="7" xfId="1" applyFont="1" applyFill="1" applyBorder="1" applyAlignment="1">
      <alignment horizontal="center" vertical="center" wrapText="1"/>
    </xf>
    <xf numFmtId="44" fontId="20" fillId="3" borderId="9" xfId="1" applyFont="1" applyFill="1" applyBorder="1" applyAlignment="1">
      <alignment horizontal="center" vertical="center" wrapText="1"/>
    </xf>
  </cellXfs>
  <cellStyles count="4">
    <cellStyle name="Excel Built-in Explanatory Text 10" xfId="3"/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T168"/>
  <sheetViews>
    <sheetView tabSelected="1" zoomScale="75" zoomScaleNormal="75" workbookViewId="0">
      <pane xSplit="1" ySplit="6" topLeftCell="B86" activePane="bottomRight" state="frozen"/>
      <selection pane="topRight" activeCell="B1" sqref="B1"/>
      <selection pane="bottomLeft" activeCell="A7" sqref="A7"/>
      <selection pane="bottomRight" activeCell="C117" sqref="C117:I117"/>
    </sheetView>
  </sheetViews>
  <sheetFormatPr defaultRowHeight="14.25"/>
  <cols>
    <col min="1" max="1" width="12" style="1" customWidth="1"/>
    <col min="2" max="2" width="33.25" style="63" customWidth="1"/>
    <col min="3" max="4" width="16.375" style="23" customWidth="1"/>
    <col min="5" max="5" width="19.25" style="23" customWidth="1"/>
    <col min="6" max="6" width="26.25" style="23" customWidth="1"/>
    <col min="7" max="9" width="21.375" style="23" customWidth="1"/>
    <col min="10" max="10" width="20.625" style="33" customWidth="1"/>
    <col min="11" max="11" width="18.625" style="33" customWidth="1"/>
    <col min="12" max="12" width="18" style="33" customWidth="1"/>
    <col min="13" max="15" width="17.125" style="64" customWidth="1"/>
    <col min="16" max="16" width="20.625" style="12" customWidth="1"/>
    <col min="17" max="17" width="18.125" style="64" customWidth="1"/>
    <col min="18" max="18" width="17.125" style="64" customWidth="1"/>
    <col min="19" max="19" width="31.875" style="13" customWidth="1"/>
    <col min="20" max="20" width="18.5" style="77" customWidth="1"/>
    <col min="21" max="241" width="10.375" style="2"/>
    <col min="242" max="1008" width="10.375" style="1"/>
  </cols>
  <sheetData>
    <row r="1" spans="1:1002" s="1" customFormat="1" ht="24.95" customHeight="1">
      <c r="A1" s="242"/>
      <c r="B1" s="156"/>
      <c r="C1" s="156"/>
      <c r="D1" s="141"/>
      <c r="E1" s="37"/>
      <c r="F1" s="37"/>
      <c r="G1" s="37"/>
      <c r="H1" s="37"/>
      <c r="I1" s="37"/>
      <c r="J1" s="28"/>
      <c r="K1" s="28"/>
      <c r="L1" s="28"/>
      <c r="M1" s="28"/>
      <c r="N1" s="28"/>
      <c r="O1" s="28"/>
      <c r="P1" s="28"/>
      <c r="Q1" s="28"/>
      <c r="R1" s="28"/>
      <c r="S1" s="19"/>
      <c r="T1" s="70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</row>
    <row r="2" spans="1:1002" s="1" customFormat="1" ht="24.95" customHeight="1">
      <c r="A2" s="243"/>
      <c r="B2" s="288" t="s">
        <v>56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157"/>
      <c r="O2" s="157"/>
      <c r="P2" s="157"/>
      <c r="Q2" s="157"/>
      <c r="R2" s="157"/>
      <c r="S2" s="157"/>
      <c r="T2" s="157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</row>
    <row r="3" spans="1:1002" s="1" customFormat="1" ht="24.95" customHeight="1">
      <c r="A3" s="244"/>
      <c r="B3" s="289" t="s">
        <v>56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158"/>
      <c r="O3" s="158"/>
      <c r="P3" s="158"/>
      <c r="Q3" s="158"/>
      <c r="R3" s="158"/>
      <c r="S3" s="158"/>
      <c r="T3" s="158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</row>
    <row r="4" spans="1:1002" s="1" customFormat="1" ht="24.95" customHeight="1">
      <c r="A4" s="242"/>
      <c r="B4" s="290" t="s">
        <v>230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140"/>
      <c r="Q4" s="140"/>
      <c r="R4" s="140"/>
      <c r="S4" s="20"/>
      <c r="T4" s="71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</row>
    <row r="5" spans="1:1002" s="4" customFormat="1" ht="35.25" customHeight="1">
      <c r="A5" s="245"/>
      <c r="B5" s="291" t="s">
        <v>205</v>
      </c>
      <c r="C5" s="291"/>
      <c r="D5" s="291"/>
      <c r="E5" s="292"/>
      <c r="F5" s="291" t="s">
        <v>236</v>
      </c>
      <c r="G5" s="291"/>
      <c r="H5" s="291"/>
      <c r="I5" s="292"/>
      <c r="J5" s="29"/>
      <c r="K5" s="29"/>
      <c r="L5" s="29"/>
      <c r="M5" s="67"/>
      <c r="N5" s="67"/>
      <c r="O5" s="39"/>
      <c r="P5" s="39"/>
      <c r="Q5" s="40"/>
      <c r="R5" s="39"/>
      <c r="S5" s="21"/>
      <c r="T5" s="72"/>
      <c r="U5" s="5"/>
    </row>
    <row r="6" spans="1:1002" ht="57.75" customHeight="1">
      <c r="A6" s="246" t="s">
        <v>219</v>
      </c>
      <c r="B6" s="227" t="s">
        <v>54</v>
      </c>
      <c r="C6" s="41" t="s">
        <v>63</v>
      </c>
      <c r="D6" s="16" t="s">
        <v>85</v>
      </c>
      <c r="E6" s="16" t="s">
        <v>65</v>
      </c>
      <c r="F6" s="60" t="s">
        <v>89</v>
      </c>
      <c r="G6" s="16" t="s">
        <v>64</v>
      </c>
      <c r="H6" s="41" t="s">
        <v>83</v>
      </c>
      <c r="I6" s="16" t="s">
        <v>84</v>
      </c>
      <c r="J6" s="35" t="s">
        <v>90</v>
      </c>
      <c r="K6" s="35" t="s">
        <v>66</v>
      </c>
      <c r="L6" s="30" t="s">
        <v>36</v>
      </c>
      <c r="M6" s="16" t="s">
        <v>34</v>
      </c>
      <c r="N6" s="16" t="s">
        <v>67</v>
      </c>
      <c r="O6" s="16" t="s">
        <v>57</v>
      </c>
      <c r="P6" s="42" t="s">
        <v>71</v>
      </c>
      <c r="Q6" s="27" t="s">
        <v>80</v>
      </c>
      <c r="R6" s="17" t="s">
        <v>35</v>
      </c>
      <c r="S6" s="78" t="s">
        <v>87</v>
      </c>
      <c r="T6" s="73" t="s">
        <v>55</v>
      </c>
      <c r="U6" s="3"/>
    </row>
    <row r="7" spans="1:1002" s="152" customFormat="1" ht="5.0999999999999996" customHeight="1">
      <c r="A7" s="231"/>
      <c r="B7" s="147"/>
      <c r="C7" s="159"/>
      <c r="D7" s="159"/>
      <c r="E7" s="159"/>
      <c r="F7" s="160"/>
      <c r="G7" s="147"/>
      <c r="H7" s="147"/>
      <c r="I7" s="147"/>
      <c r="J7" s="147"/>
      <c r="K7" s="148"/>
      <c r="L7" s="148"/>
      <c r="M7" s="147"/>
      <c r="N7" s="147"/>
      <c r="O7" s="147"/>
      <c r="P7" s="147"/>
      <c r="Q7" s="147"/>
      <c r="R7" s="147"/>
      <c r="S7" s="79"/>
      <c r="T7" s="150"/>
      <c r="U7" s="151"/>
    </row>
    <row r="8" spans="1:1002" s="1" customFormat="1" ht="30" customHeight="1">
      <c r="A8" s="246"/>
      <c r="B8" s="228" t="s">
        <v>93</v>
      </c>
      <c r="C8" s="44"/>
      <c r="D8" s="45"/>
      <c r="E8" s="45"/>
      <c r="F8" s="44"/>
      <c r="G8" s="45"/>
      <c r="H8" s="104"/>
      <c r="I8" s="36"/>
      <c r="J8" s="104">
        <v>195411.84</v>
      </c>
      <c r="K8" s="215">
        <f t="shared" ref="K8" si="0">C8+F8+H8+J8</f>
        <v>195411.84</v>
      </c>
      <c r="L8" s="112">
        <f>K8-M8</f>
        <v>0</v>
      </c>
      <c r="M8" s="218">
        <v>195411.84</v>
      </c>
      <c r="N8" s="36"/>
      <c r="O8" s="115"/>
      <c r="P8" s="95">
        <f>M8</f>
        <v>195411.84</v>
      </c>
      <c r="Q8" s="36"/>
      <c r="R8" s="36"/>
      <c r="S8" s="82" t="s">
        <v>45</v>
      </c>
      <c r="T8" s="74">
        <v>1100000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1002" s="152" customFormat="1" ht="5.0999999999999996" customHeight="1">
      <c r="A9" s="231"/>
      <c r="B9" s="147"/>
      <c r="C9" s="159"/>
      <c r="D9" s="159"/>
      <c r="E9" s="159"/>
      <c r="F9" s="160"/>
      <c r="G9" s="147"/>
      <c r="H9" s="147"/>
      <c r="I9" s="147"/>
      <c r="J9" s="147"/>
      <c r="K9" s="148"/>
      <c r="L9" s="148"/>
      <c r="M9" s="214"/>
      <c r="N9" s="147"/>
      <c r="O9" s="147"/>
      <c r="P9" s="147"/>
      <c r="Q9" s="147"/>
      <c r="R9" s="147"/>
      <c r="S9" s="79"/>
      <c r="T9" s="150"/>
      <c r="U9" s="151"/>
    </row>
    <row r="10" spans="1:1002" s="1" customFormat="1" ht="30" customHeight="1">
      <c r="A10" s="246"/>
      <c r="B10" s="228" t="s">
        <v>93</v>
      </c>
      <c r="C10" s="44"/>
      <c r="D10" s="45"/>
      <c r="E10" s="45"/>
      <c r="F10" s="44"/>
      <c r="G10" s="45"/>
      <c r="H10" s="104"/>
      <c r="I10" s="36"/>
      <c r="J10" s="104">
        <v>529588.16</v>
      </c>
      <c r="K10" s="215">
        <f t="shared" ref="K10" si="1">C10+F10+H10+J10</f>
        <v>529588.16</v>
      </c>
      <c r="L10" s="112">
        <f>K10-M10</f>
        <v>0</v>
      </c>
      <c r="M10" s="218">
        <v>529588.16</v>
      </c>
      <c r="N10" s="36"/>
      <c r="O10" s="115"/>
      <c r="P10" s="97">
        <v>529588.16</v>
      </c>
      <c r="Q10" s="36"/>
      <c r="R10" s="36"/>
      <c r="S10" s="82" t="s">
        <v>45</v>
      </c>
      <c r="T10" s="74">
        <v>1100000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1002" s="152" customFormat="1" ht="5.0999999999999996" customHeight="1">
      <c r="A11" s="231"/>
      <c r="B11" s="147"/>
      <c r="C11" s="159"/>
      <c r="D11" s="159"/>
      <c r="E11" s="159"/>
      <c r="F11" s="160"/>
      <c r="G11" s="147"/>
      <c r="H11" s="147"/>
      <c r="I11" s="147"/>
      <c r="J11" s="147"/>
      <c r="K11" s="148"/>
      <c r="L11" s="148"/>
      <c r="M11" s="214"/>
      <c r="N11" s="147"/>
      <c r="O11" s="147"/>
      <c r="P11" s="147"/>
      <c r="Q11" s="147"/>
      <c r="R11" s="147"/>
      <c r="S11" s="79"/>
      <c r="T11" s="150"/>
      <c r="U11" s="151"/>
    </row>
    <row r="12" spans="1:1002" s="1" customFormat="1" ht="24.95" customHeight="1">
      <c r="A12" s="246"/>
      <c r="B12" s="229" t="s">
        <v>15</v>
      </c>
      <c r="C12" s="114"/>
      <c r="D12" s="106"/>
      <c r="E12" s="106"/>
      <c r="F12" s="66"/>
      <c r="G12" s="106"/>
      <c r="H12" s="114"/>
      <c r="I12" s="69"/>
      <c r="J12" s="103"/>
      <c r="K12" s="216"/>
      <c r="L12" s="113">
        <v>0</v>
      </c>
      <c r="M12" s="219">
        <v>131076.35</v>
      </c>
      <c r="N12" s="36"/>
      <c r="O12" s="57"/>
      <c r="P12" s="49">
        <f>M12</f>
        <v>131076.35</v>
      </c>
      <c r="Q12" s="36"/>
      <c r="R12" s="51"/>
      <c r="S12" s="83" t="s">
        <v>46</v>
      </c>
      <c r="T12" s="76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1002" s="152" customFormat="1" ht="5.0999999999999996" customHeight="1">
      <c r="A13" s="231"/>
      <c r="B13" s="147"/>
      <c r="C13" s="159"/>
      <c r="D13" s="159"/>
      <c r="E13" s="159"/>
      <c r="F13" s="160"/>
      <c r="G13" s="147"/>
      <c r="H13" s="147"/>
      <c r="I13" s="147"/>
      <c r="J13" s="147"/>
      <c r="K13" s="148"/>
      <c r="L13" s="148"/>
      <c r="M13" s="214"/>
      <c r="N13" s="147"/>
      <c r="O13" s="147"/>
      <c r="P13" s="147"/>
      <c r="Q13" s="147"/>
      <c r="R13" s="147"/>
      <c r="S13" s="79"/>
      <c r="T13" s="150"/>
      <c r="U13" s="151"/>
    </row>
    <row r="14" spans="1:1002" s="6" customFormat="1" ht="40.5" customHeight="1">
      <c r="A14" s="232"/>
      <c r="B14" s="230" t="s">
        <v>1</v>
      </c>
      <c r="C14" s="110"/>
      <c r="D14" s="59"/>
      <c r="E14" s="59"/>
      <c r="F14" s="110"/>
      <c r="G14" s="59"/>
      <c r="H14" s="110"/>
      <c r="I14" s="59"/>
      <c r="J14" s="111"/>
      <c r="K14" s="217">
        <f>C14+F14+J14+H14</f>
        <v>0</v>
      </c>
      <c r="L14" s="112">
        <v>0</v>
      </c>
      <c r="M14" s="219">
        <v>57957.16</v>
      </c>
      <c r="N14" s="57" t="s">
        <v>238</v>
      </c>
      <c r="O14" s="120" t="s">
        <v>239</v>
      </c>
      <c r="P14" s="49">
        <v>57957.16</v>
      </c>
      <c r="Q14" s="57"/>
      <c r="R14" s="56"/>
      <c r="S14" s="145" t="s">
        <v>0</v>
      </c>
      <c r="T14" s="146">
        <v>5584252</v>
      </c>
    </row>
    <row r="15" spans="1:1002" s="152" customFormat="1" ht="5.0999999999999996" customHeight="1">
      <c r="A15" s="231"/>
      <c r="B15" s="147"/>
      <c r="C15" s="159"/>
      <c r="D15" s="159"/>
      <c r="E15" s="159"/>
      <c r="F15" s="160"/>
      <c r="G15" s="147"/>
      <c r="H15" s="147"/>
      <c r="I15" s="147"/>
      <c r="J15" s="147"/>
      <c r="K15" s="148"/>
      <c r="L15" s="148"/>
      <c r="M15" s="214"/>
      <c r="N15" s="147"/>
      <c r="O15" s="147"/>
      <c r="P15" s="147"/>
      <c r="Q15" s="147"/>
      <c r="R15" s="147"/>
      <c r="S15" s="79"/>
      <c r="T15" s="150"/>
      <c r="U15" s="151"/>
    </row>
    <row r="16" spans="1:1002" s="1" customFormat="1" ht="30.75" customHeight="1">
      <c r="A16" s="246"/>
      <c r="B16" s="249" t="s">
        <v>221</v>
      </c>
      <c r="C16" s="44"/>
      <c r="D16" s="45"/>
      <c r="E16" s="45"/>
      <c r="F16" s="44"/>
      <c r="G16" s="45"/>
      <c r="H16" s="44"/>
      <c r="I16" s="45"/>
      <c r="J16" s="104">
        <v>80300</v>
      </c>
      <c r="K16" s="215"/>
      <c r="L16" s="112">
        <v>0</v>
      </c>
      <c r="M16" s="218">
        <v>80300</v>
      </c>
      <c r="N16" s="36"/>
      <c r="O16" s="115"/>
      <c r="P16" s="96">
        <v>80300</v>
      </c>
      <c r="Q16" s="36"/>
      <c r="R16" s="36"/>
      <c r="S16" s="82" t="s">
        <v>106</v>
      </c>
      <c r="T16" s="74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</row>
    <row r="17" spans="1:241" s="152" customFormat="1" ht="5.0999999999999996" customHeight="1">
      <c r="A17" s="231"/>
      <c r="B17" s="147"/>
      <c r="C17" s="159"/>
      <c r="D17" s="159"/>
      <c r="E17" s="159"/>
      <c r="F17" s="160"/>
      <c r="G17" s="147"/>
      <c r="H17" s="147"/>
      <c r="I17" s="147"/>
      <c r="J17" s="147"/>
      <c r="K17" s="148"/>
      <c r="L17" s="148"/>
      <c r="M17" s="214"/>
      <c r="N17" s="147"/>
      <c r="O17" s="147"/>
      <c r="P17" s="147"/>
      <c r="Q17" s="147"/>
      <c r="R17" s="147"/>
      <c r="S17" s="79"/>
      <c r="T17" s="150"/>
      <c r="U17" s="151"/>
    </row>
    <row r="18" spans="1:241" s="1" customFormat="1" ht="30.75" customHeight="1">
      <c r="A18" s="246" t="s">
        <v>218</v>
      </c>
      <c r="B18" s="228" t="s">
        <v>10</v>
      </c>
      <c r="C18" s="44"/>
      <c r="D18" s="45"/>
      <c r="E18" s="45"/>
      <c r="F18" s="44"/>
      <c r="G18" s="45"/>
      <c r="H18" s="44"/>
      <c r="I18" s="45"/>
      <c r="J18" s="104">
        <v>829701.24</v>
      </c>
      <c r="K18" s="215">
        <f>C18+F18+J18+H18</f>
        <v>829701.24</v>
      </c>
      <c r="L18" s="112">
        <f>K18-M18</f>
        <v>304593.875</v>
      </c>
      <c r="M18" s="218">
        <v>525107.36499999999</v>
      </c>
      <c r="N18" s="36" t="s">
        <v>44</v>
      </c>
      <c r="O18" s="115" t="s">
        <v>8</v>
      </c>
      <c r="P18" s="49">
        <v>525107.37</v>
      </c>
      <c r="Q18" s="36"/>
      <c r="R18" s="36"/>
      <c r="S18" s="82" t="s">
        <v>9</v>
      </c>
      <c r="T18" s="74">
        <v>1001663.4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</row>
    <row r="19" spans="1:241" s="152" customFormat="1" ht="5.0999999999999996" customHeight="1">
      <c r="A19" s="231"/>
      <c r="B19" s="147"/>
      <c r="C19" s="159"/>
      <c r="D19" s="159"/>
      <c r="E19" s="159"/>
      <c r="F19" s="160"/>
      <c r="G19" s="147"/>
      <c r="H19" s="147"/>
      <c r="I19" s="147"/>
      <c r="J19" s="147"/>
      <c r="K19" s="148"/>
      <c r="L19" s="148"/>
      <c r="M19" s="214"/>
      <c r="N19" s="147"/>
      <c r="O19" s="147"/>
      <c r="P19" s="147"/>
      <c r="Q19" s="147"/>
      <c r="R19" s="147"/>
      <c r="S19" s="79"/>
      <c r="T19" s="150"/>
      <c r="U19" s="151"/>
    </row>
    <row r="20" spans="1:241" s="1" customFormat="1" ht="24.95" customHeight="1">
      <c r="A20" s="246"/>
      <c r="B20" s="229" t="s">
        <v>15</v>
      </c>
      <c r="C20" s="114"/>
      <c r="D20" s="106"/>
      <c r="E20" s="106"/>
      <c r="F20" s="66">
        <v>115673.28</v>
      </c>
      <c r="G20" s="118" t="s">
        <v>176</v>
      </c>
      <c r="H20" s="114"/>
      <c r="I20" s="69"/>
      <c r="J20" s="103">
        <v>472959.28</v>
      </c>
      <c r="K20" s="216">
        <f>C20+F20+J20+H20</f>
        <v>588632.56000000006</v>
      </c>
      <c r="L20" s="113">
        <f>K20-M20</f>
        <v>0</v>
      </c>
      <c r="M20" s="219">
        <v>588632.56000000006</v>
      </c>
      <c r="N20" s="36" t="s">
        <v>94</v>
      </c>
      <c r="O20" s="57" t="s">
        <v>14</v>
      </c>
      <c r="P20" s="49"/>
      <c r="Q20" s="52">
        <v>472959.28</v>
      </c>
      <c r="R20" s="51">
        <v>44417</v>
      </c>
      <c r="S20" s="83" t="s">
        <v>46</v>
      </c>
      <c r="T20" s="76">
        <v>854863.27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pans="1:241" s="152" customFormat="1" ht="5.0999999999999996" customHeight="1">
      <c r="A21" s="231"/>
      <c r="B21" s="147"/>
      <c r="C21" s="159"/>
      <c r="D21" s="159"/>
      <c r="E21" s="159"/>
      <c r="F21" s="160"/>
      <c r="G21" s="147"/>
      <c r="H21" s="147"/>
      <c r="I21" s="147"/>
      <c r="J21" s="147"/>
      <c r="K21" s="148"/>
      <c r="L21" s="148"/>
      <c r="M21" s="214"/>
      <c r="N21" s="147"/>
      <c r="O21" s="147"/>
      <c r="P21" s="147"/>
      <c r="Q21" s="147"/>
      <c r="R21" s="147"/>
      <c r="S21" s="79"/>
      <c r="T21" s="150"/>
      <c r="U21" s="151"/>
    </row>
    <row r="22" spans="1:241" s="1" customFormat="1" ht="24" customHeight="1">
      <c r="A22" s="246"/>
      <c r="B22" s="228" t="s">
        <v>22</v>
      </c>
      <c r="C22" s="44"/>
      <c r="D22" s="45"/>
      <c r="E22" s="115"/>
      <c r="F22" s="46">
        <v>13457.95</v>
      </c>
      <c r="G22" s="120" t="s">
        <v>207</v>
      </c>
      <c r="H22" s="47"/>
      <c r="I22" s="48"/>
      <c r="J22" s="104">
        <v>317653</v>
      </c>
      <c r="K22" s="217">
        <f>C22+F22+J22+H22</f>
        <v>331110.95</v>
      </c>
      <c r="L22" s="109">
        <f>K22-M22-F22</f>
        <v>80409.340000000011</v>
      </c>
      <c r="M22" s="218">
        <v>237243.66</v>
      </c>
      <c r="N22" s="36"/>
      <c r="O22" s="36" t="s">
        <v>21</v>
      </c>
      <c r="P22" s="49">
        <f>237243.66-Q22</f>
        <v>237243.66</v>
      </c>
      <c r="Q22" s="36"/>
      <c r="R22" s="36"/>
      <c r="S22" s="80" t="s">
        <v>6</v>
      </c>
      <c r="T22" s="74">
        <v>2551395.4500000002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pans="1:241" s="152" customFormat="1" ht="5.0999999999999996" customHeight="1">
      <c r="A23" s="231"/>
      <c r="B23" s="147"/>
      <c r="C23" s="159"/>
      <c r="D23" s="159"/>
      <c r="E23" s="159"/>
      <c r="F23" s="160"/>
      <c r="G23" s="147"/>
      <c r="H23" s="147"/>
      <c r="I23" s="147"/>
      <c r="J23" s="147"/>
      <c r="K23" s="148"/>
      <c r="L23" s="148"/>
      <c r="M23" s="214"/>
      <c r="N23" s="147"/>
      <c r="O23" s="147"/>
      <c r="P23" s="147"/>
      <c r="Q23" s="147"/>
      <c r="R23" s="147"/>
      <c r="S23" s="79"/>
      <c r="T23" s="150"/>
      <c r="U23" s="151"/>
    </row>
    <row r="24" spans="1:241" s="6" customFormat="1" ht="24.95" customHeight="1">
      <c r="A24" s="232"/>
      <c r="B24" s="325" t="s">
        <v>11</v>
      </c>
      <c r="C24" s="326"/>
      <c r="D24" s="327"/>
      <c r="E24" s="327"/>
      <c r="F24" s="309"/>
      <c r="G24" s="294"/>
      <c r="H24" s="310">
        <v>15165</v>
      </c>
      <c r="I24" s="294" t="s">
        <v>62</v>
      </c>
      <c r="J24" s="296">
        <v>160630</v>
      </c>
      <c r="K24" s="297">
        <f>C24+F24+J24+H24</f>
        <v>175795</v>
      </c>
      <c r="L24" s="299">
        <f>K24-M24-M25</f>
        <v>3512.7599999999984</v>
      </c>
      <c r="M24" s="219">
        <v>151665</v>
      </c>
      <c r="N24" s="57" t="s">
        <v>40</v>
      </c>
      <c r="O24" s="57" t="s">
        <v>41</v>
      </c>
      <c r="P24" s="34">
        <v>0</v>
      </c>
      <c r="Q24" s="58">
        <v>151665</v>
      </c>
      <c r="R24" s="56">
        <v>43500</v>
      </c>
      <c r="S24" s="300" t="s">
        <v>2</v>
      </c>
      <c r="T24" s="293">
        <v>3120000</v>
      </c>
    </row>
    <row r="25" spans="1:241" s="1" customFormat="1" ht="24.95" customHeight="1">
      <c r="A25" s="246"/>
      <c r="B25" s="325"/>
      <c r="C25" s="326"/>
      <c r="D25" s="328"/>
      <c r="E25" s="328"/>
      <c r="F25" s="309"/>
      <c r="G25" s="295"/>
      <c r="H25" s="311"/>
      <c r="I25" s="295"/>
      <c r="J25" s="296"/>
      <c r="K25" s="298"/>
      <c r="L25" s="299"/>
      <c r="M25" s="218">
        <v>20617.240000000002</v>
      </c>
      <c r="N25" s="36" t="s">
        <v>42</v>
      </c>
      <c r="O25" s="36" t="s">
        <v>62</v>
      </c>
      <c r="P25" s="105">
        <v>0</v>
      </c>
      <c r="Q25" s="52">
        <v>20617.240000000002</v>
      </c>
      <c r="R25" s="51">
        <v>44419</v>
      </c>
      <c r="S25" s="301"/>
      <c r="T25" s="29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pans="1:241" s="152" customFormat="1" ht="5.0999999999999996" customHeight="1">
      <c r="A26" s="231"/>
      <c r="B26" s="147"/>
      <c r="C26" s="159"/>
      <c r="D26" s="159"/>
      <c r="E26" s="159"/>
      <c r="F26" s="160"/>
      <c r="G26" s="147"/>
      <c r="H26" s="147"/>
      <c r="I26" s="147"/>
      <c r="J26" s="147"/>
      <c r="K26" s="148"/>
      <c r="L26" s="148"/>
      <c r="M26" s="214"/>
      <c r="N26" s="147"/>
      <c r="O26" s="147"/>
      <c r="P26" s="147"/>
      <c r="Q26" s="147"/>
      <c r="R26" s="147"/>
      <c r="S26" s="79"/>
      <c r="T26" s="150"/>
      <c r="U26" s="151"/>
    </row>
    <row r="27" spans="1:241" s="1" customFormat="1" ht="24.95" customHeight="1">
      <c r="A27" s="246"/>
      <c r="B27" s="325" t="s">
        <v>18</v>
      </c>
      <c r="C27" s="296"/>
      <c r="D27" s="336"/>
      <c r="E27" s="338"/>
      <c r="F27" s="314">
        <f>367534.86+197568.09</f>
        <v>565102.94999999995</v>
      </c>
      <c r="G27" s="312" t="s">
        <v>208</v>
      </c>
      <c r="H27" s="314"/>
      <c r="I27" s="107"/>
      <c r="J27" s="296">
        <f>5422826.73+50230+230+2230</f>
        <v>5475516.7300000004</v>
      </c>
      <c r="K27" s="306">
        <f>C27+F27+J27+H27</f>
        <v>6040619.6800000006</v>
      </c>
      <c r="L27" s="302">
        <f>K27-M27-M28-F27</f>
        <v>1950562.7300000002</v>
      </c>
      <c r="M27" s="218">
        <v>370114.86</v>
      </c>
      <c r="N27" s="51"/>
      <c r="O27" s="36" t="s">
        <v>98</v>
      </c>
      <c r="P27" s="49">
        <f>M27-Q27</f>
        <v>0</v>
      </c>
      <c r="Q27" s="52">
        <v>370114.86</v>
      </c>
      <c r="R27" s="51">
        <v>44183</v>
      </c>
      <c r="S27" s="303" t="s">
        <v>16</v>
      </c>
      <c r="T27" s="293">
        <v>9602642.1199999992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s="1" customFormat="1" ht="24.95" customHeight="1">
      <c r="A28" s="246"/>
      <c r="B28" s="325"/>
      <c r="C28" s="296"/>
      <c r="D28" s="337"/>
      <c r="E28" s="339"/>
      <c r="F28" s="316"/>
      <c r="G28" s="313"/>
      <c r="H28" s="316"/>
      <c r="I28" s="108"/>
      <c r="J28" s="296"/>
      <c r="K28" s="307"/>
      <c r="L28" s="302"/>
      <c r="M28" s="218">
        <v>3154839.14</v>
      </c>
      <c r="N28" s="51"/>
      <c r="O28" s="36" t="s">
        <v>97</v>
      </c>
      <c r="P28" s="49">
        <f>M28-Q28</f>
        <v>0</v>
      </c>
      <c r="Q28" s="36">
        <v>3154839.14</v>
      </c>
      <c r="R28" s="51">
        <v>44393</v>
      </c>
      <c r="S28" s="304"/>
      <c r="T28" s="29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s="152" customFormat="1" ht="5.0999999999999996" customHeight="1">
      <c r="A29" s="231"/>
      <c r="B29" s="147"/>
      <c r="C29" s="159"/>
      <c r="D29" s="159"/>
      <c r="E29" s="159"/>
      <c r="F29" s="160"/>
      <c r="G29" s="147"/>
      <c r="H29" s="147"/>
      <c r="I29" s="147"/>
      <c r="J29" s="147"/>
      <c r="K29" s="148"/>
      <c r="L29" s="148"/>
      <c r="M29" s="214"/>
      <c r="N29" s="147"/>
      <c r="O29" s="147"/>
      <c r="P29" s="147"/>
      <c r="Q29" s="147"/>
      <c r="R29" s="147"/>
      <c r="S29" s="79"/>
      <c r="T29" s="150"/>
      <c r="U29" s="151"/>
    </row>
    <row r="30" spans="1:241" s="1" customFormat="1" ht="24.95" customHeight="1" thickBot="1">
      <c r="A30" s="246"/>
      <c r="B30" s="228" t="s">
        <v>20</v>
      </c>
      <c r="C30" s="104">
        <v>729626</v>
      </c>
      <c r="D30" s="34" t="s">
        <v>19</v>
      </c>
      <c r="E30" s="45"/>
      <c r="F30" s="44"/>
      <c r="G30" s="45"/>
      <c r="H30" s="104">
        <v>764472.23</v>
      </c>
      <c r="I30" s="17" t="s">
        <v>92</v>
      </c>
      <c r="J30" s="104">
        <f>2924589.87+55900+112541</f>
        <v>3093030.87</v>
      </c>
      <c r="K30" s="217">
        <f>C30+F30+J30+H30</f>
        <v>4587129.0999999996</v>
      </c>
      <c r="L30" s="119">
        <f>K30-M30</f>
        <v>1777757.5699999998</v>
      </c>
      <c r="M30" s="218">
        <v>2809371.53</v>
      </c>
      <c r="N30" s="36" t="s">
        <v>91</v>
      </c>
      <c r="O30" s="115" t="s">
        <v>19</v>
      </c>
      <c r="P30" s="135">
        <f>M30-Q30</f>
        <v>2809371.53</v>
      </c>
      <c r="Q30" s="36"/>
      <c r="R30" s="36"/>
      <c r="S30" s="80" t="s">
        <v>12</v>
      </c>
      <c r="T30" s="74">
        <v>3901557.17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s="152" customFormat="1" ht="5.0999999999999996" customHeight="1" thickTop="1">
      <c r="A31" s="231"/>
      <c r="B31" s="147"/>
      <c r="C31" s="159"/>
      <c r="D31" s="159"/>
      <c r="E31" s="159"/>
      <c r="F31" s="160"/>
      <c r="G31" s="147"/>
      <c r="H31" s="147"/>
      <c r="I31" s="147"/>
      <c r="J31" s="147"/>
      <c r="K31" s="148"/>
      <c r="L31" s="148"/>
      <c r="M31" s="147"/>
      <c r="N31" s="147"/>
      <c r="O31" s="147"/>
      <c r="P31" s="147"/>
      <c r="Q31" s="147"/>
      <c r="R31" s="147"/>
      <c r="S31" s="79"/>
      <c r="T31" s="150"/>
      <c r="U31" s="151"/>
    </row>
    <row r="32" spans="1:241" s="1" customFormat="1" ht="24.95" customHeight="1">
      <c r="A32" s="260"/>
      <c r="B32" s="332" t="s">
        <v>17</v>
      </c>
      <c r="C32" s="314">
        <f>2691211.76+2726694.85+120460+86591</f>
        <v>5624957.6099999994</v>
      </c>
      <c r="D32" s="256"/>
      <c r="E32" s="312" t="s">
        <v>179</v>
      </c>
      <c r="F32" s="314"/>
      <c r="G32" s="317"/>
      <c r="H32" s="310">
        <v>110335.61</v>
      </c>
      <c r="I32" s="340" t="s">
        <v>86</v>
      </c>
      <c r="J32" s="314">
        <f>14089416.34+382715.53+48334.9+294579.58</f>
        <v>14815046.35</v>
      </c>
      <c r="K32" s="306">
        <f>C32+F32+J32+H32</f>
        <v>20550339.57</v>
      </c>
      <c r="L32" s="321">
        <f>K32-M32-M33-M34</f>
        <v>2513999.419999999</v>
      </c>
      <c r="M32" s="218">
        <v>2530817.7999999998</v>
      </c>
      <c r="N32" s="53" t="s">
        <v>59</v>
      </c>
      <c r="O32" s="54" t="s">
        <v>61</v>
      </c>
      <c r="P32" s="49"/>
      <c r="Q32" s="52">
        <v>2530817.7999999998</v>
      </c>
      <c r="R32" s="51">
        <v>43873</v>
      </c>
      <c r="S32" s="303" t="s">
        <v>16</v>
      </c>
      <c r="T32" s="283">
        <v>36531892.530000001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pans="1:241" s="1" customFormat="1" ht="24.95" customHeight="1">
      <c r="A33" s="261"/>
      <c r="B33" s="333"/>
      <c r="C33" s="315"/>
      <c r="D33" s="55">
        <v>44183</v>
      </c>
      <c r="E33" s="335"/>
      <c r="F33" s="315"/>
      <c r="G33" s="318"/>
      <c r="H33" s="320"/>
      <c r="I33" s="318"/>
      <c r="J33" s="315"/>
      <c r="K33" s="308"/>
      <c r="L33" s="322"/>
      <c r="M33" s="218">
        <v>7694001.21</v>
      </c>
      <c r="N33" s="53" t="s">
        <v>60</v>
      </c>
      <c r="O33" s="54" t="s">
        <v>58</v>
      </c>
      <c r="P33" s="49"/>
      <c r="Q33" s="52">
        <v>7694001.21</v>
      </c>
      <c r="R33" s="51">
        <v>44351</v>
      </c>
      <c r="S33" s="324"/>
      <c r="T33" s="28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</row>
    <row r="34" spans="1:241" s="1" customFormat="1" ht="24.95" customHeight="1">
      <c r="A34" s="262"/>
      <c r="B34" s="334"/>
      <c r="C34" s="316"/>
      <c r="D34" s="257"/>
      <c r="E34" s="313"/>
      <c r="F34" s="316"/>
      <c r="G34" s="319"/>
      <c r="H34" s="311"/>
      <c r="I34" s="319"/>
      <c r="J34" s="316"/>
      <c r="K34" s="307"/>
      <c r="L34" s="323"/>
      <c r="M34" s="218">
        <v>7811521.1399999997</v>
      </c>
      <c r="N34" s="53" t="s">
        <v>234</v>
      </c>
      <c r="O34" s="54" t="s">
        <v>235</v>
      </c>
      <c r="P34" s="49">
        <v>7811521.1399999997</v>
      </c>
      <c r="Q34" s="36"/>
      <c r="R34" s="51"/>
      <c r="S34" s="304"/>
      <c r="T34" s="28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pans="1:241" s="152" customFormat="1" ht="5.0999999999999996" customHeight="1">
      <c r="A35" s="231"/>
      <c r="B35" s="147"/>
      <c r="C35" s="159"/>
      <c r="D35" s="159"/>
      <c r="E35" s="159"/>
      <c r="F35" s="160"/>
      <c r="G35" s="147"/>
      <c r="H35" s="147"/>
      <c r="I35" s="147"/>
      <c r="J35" s="147"/>
      <c r="K35" s="148"/>
      <c r="L35" s="166"/>
      <c r="M35" s="147"/>
      <c r="N35" s="147"/>
      <c r="O35" s="147"/>
      <c r="P35" s="147"/>
      <c r="Q35" s="147"/>
      <c r="R35" s="147"/>
      <c r="S35" s="79"/>
      <c r="T35" s="150"/>
      <c r="U35" s="151"/>
    </row>
    <row r="36" spans="1:241" s="6" customFormat="1" ht="40.5" customHeight="1">
      <c r="A36" s="351" t="s">
        <v>223</v>
      </c>
      <c r="B36" s="353" t="s">
        <v>5</v>
      </c>
      <c r="C36" s="355"/>
      <c r="D36" s="327"/>
      <c r="E36" s="327"/>
      <c r="F36" s="355"/>
      <c r="G36" s="327"/>
      <c r="H36" s="355"/>
      <c r="I36" s="327"/>
      <c r="J36" s="310">
        <v>1694887.7</v>
      </c>
      <c r="K36" s="357">
        <f>C36+F36+J36+H36</f>
        <v>1694887.7</v>
      </c>
      <c r="L36" s="359">
        <f>K36-M36-M37</f>
        <v>16577.300000000047</v>
      </c>
      <c r="M36" s="348">
        <v>817378.08</v>
      </c>
      <c r="N36" s="57" t="s">
        <v>43</v>
      </c>
      <c r="O36" s="120" t="s">
        <v>3</v>
      </c>
      <c r="P36" s="49"/>
      <c r="Q36" s="58">
        <v>817378.08</v>
      </c>
      <c r="R36" s="56">
        <v>43018</v>
      </c>
      <c r="S36" s="101" t="s">
        <v>4</v>
      </c>
      <c r="T36" s="259">
        <v>5452704.5599999996</v>
      </c>
    </row>
    <row r="37" spans="1:241" s="6" customFormat="1" ht="40.5" customHeight="1" thickBot="1">
      <c r="A37" s="352"/>
      <c r="B37" s="354"/>
      <c r="C37" s="356"/>
      <c r="D37" s="328"/>
      <c r="E37" s="328"/>
      <c r="F37" s="356"/>
      <c r="G37" s="328"/>
      <c r="H37" s="356"/>
      <c r="I37" s="328"/>
      <c r="J37" s="311"/>
      <c r="K37" s="358"/>
      <c r="L37" s="360"/>
      <c r="M37" s="348">
        <v>860932.32</v>
      </c>
      <c r="N37" s="57" t="s">
        <v>240</v>
      </c>
      <c r="O37" s="120" t="s">
        <v>241</v>
      </c>
      <c r="P37" s="49">
        <v>860932.32</v>
      </c>
      <c r="Q37" s="58"/>
      <c r="R37" s="349"/>
      <c r="S37" s="101"/>
      <c r="T37" s="350"/>
    </row>
    <row r="38" spans="1:241" s="22" customFormat="1" ht="34.5" customHeight="1" thickBot="1">
      <c r="A38" s="233"/>
      <c r="B38" s="129"/>
      <c r="C38" s="43"/>
      <c r="D38" s="43"/>
      <c r="E38" s="43"/>
      <c r="F38" s="92"/>
      <c r="G38" s="84"/>
      <c r="H38" s="84"/>
      <c r="I38" s="84"/>
      <c r="J38" s="121"/>
      <c r="K38" s="128"/>
      <c r="L38" s="130">
        <f>SUM(L8:L30)</f>
        <v>4116836.2749999999</v>
      </c>
      <c r="M38" s="129"/>
      <c r="N38" s="84"/>
      <c r="O38" s="38"/>
      <c r="P38" s="251">
        <f>SUM(P8:P37)</f>
        <v>13238509.529999999</v>
      </c>
      <c r="Q38" s="129"/>
      <c r="R38" s="84"/>
      <c r="S38" s="26"/>
      <c r="T38" s="85"/>
      <c r="U38" s="65"/>
    </row>
    <row r="39" spans="1:241" s="152" customFormat="1" ht="34.5" customHeight="1">
      <c r="B39" s="154"/>
      <c r="C39" s="163"/>
      <c r="D39" s="163"/>
      <c r="E39" s="153"/>
      <c r="F39" s="164"/>
      <c r="G39" s="154"/>
      <c r="H39" s="154"/>
      <c r="I39" s="154"/>
      <c r="J39" s="165"/>
      <c r="K39" s="166"/>
      <c r="L39" s="149"/>
      <c r="M39" s="154"/>
      <c r="N39" s="154"/>
      <c r="O39" s="154"/>
      <c r="P39" s="149"/>
      <c r="Q39" s="154"/>
      <c r="R39" s="154"/>
      <c r="S39" s="167"/>
      <c r="T39" s="168"/>
      <c r="U39" s="151"/>
    </row>
    <row r="40" spans="1:241" s="4" customFormat="1" ht="35.25" customHeight="1">
      <c r="A40" s="237" t="s">
        <v>219</v>
      </c>
      <c r="B40" s="291" t="s">
        <v>79</v>
      </c>
      <c r="C40" s="291"/>
      <c r="D40" s="291"/>
      <c r="E40" s="292"/>
      <c r="F40" s="291" t="s">
        <v>237</v>
      </c>
      <c r="G40" s="291"/>
      <c r="H40" s="291"/>
      <c r="I40" s="292"/>
      <c r="J40" s="29"/>
      <c r="K40" s="29"/>
      <c r="L40" s="29"/>
      <c r="M40" s="39"/>
      <c r="N40" s="39"/>
      <c r="O40" s="39"/>
      <c r="P40" s="39"/>
      <c r="Q40" s="39"/>
      <c r="R40" s="39"/>
      <c r="S40" s="21"/>
      <c r="T40" s="155"/>
      <c r="U40" s="5"/>
    </row>
    <row r="41" spans="1:241" s="1" customFormat="1" ht="24.95" customHeight="1">
      <c r="A41" s="246"/>
      <c r="B41" s="228" t="s">
        <v>23</v>
      </c>
      <c r="C41" s="44"/>
      <c r="D41" s="45"/>
      <c r="E41" s="45"/>
      <c r="F41" s="50"/>
      <c r="G41" s="45"/>
      <c r="H41" s="44"/>
      <c r="I41" s="45"/>
      <c r="J41" s="136">
        <v>1305</v>
      </c>
      <c r="K41" s="217">
        <f>C41+F41+J41+H41</f>
        <v>1305</v>
      </c>
      <c r="L41" s="142">
        <f>K41-M41</f>
        <v>1305</v>
      </c>
      <c r="M41" s="218">
        <v>0</v>
      </c>
      <c r="N41" s="36"/>
      <c r="O41" s="36"/>
      <c r="P41" s="49"/>
      <c r="Q41" s="36"/>
      <c r="R41" s="36"/>
      <c r="S41" s="80" t="s">
        <v>49</v>
      </c>
      <c r="T41" s="143">
        <v>943875.9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</row>
    <row r="42" spans="1:241" s="152" customFormat="1" ht="5.0999999999999996" customHeight="1">
      <c r="A42" s="231"/>
      <c r="B42" s="147"/>
      <c r="C42" s="159"/>
      <c r="D42" s="159"/>
      <c r="E42" s="159"/>
      <c r="F42" s="160"/>
      <c r="G42" s="147"/>
      <c r="H42" s="147"/>
      <c r="I42" s="147"/>
      <c r="J42" s="147"/>
      <c r="K42" s="148"/>
      <c r="L42" s="148"/>
      <c r="M42" s="147"/>
      <c r="N42" s="147"/>
      <c r="O42" s="147"/>
      <c r="P42" s="147"/>
      <c r="Q42" s="147"/>
      <c r="R42" s="147"/>
      <c r="S42" s="79"/>
      <c r="T42" s="150"/>
      <c r="U42" s="151"/>
    </row>
    <row r="43" spans="1:241" s="1" customFormat="1" ht="33.75" customHeight="1">
      <c r="A43" s="246"/>
      <c r="B43" s="228" t="s">
        <v>24</v>
      </c>
      <c r="C43" s="44"/>
      <c r="D43" s="45"/>
      <c r="E43" s="45"/>
      <c r="F43" s="44"/>
      <c r="G43" s="45"/>
      <c r="H43" s="44"/>
      <c r="I43" s="45"/>
      <c r="J43" s="136">
        <v>15000</v>
      </c>
      <c r="K43" s="217">
        <f>C43+F43+J43+H43</f>
        <v>15000</v>
      </c>
      <c r="L43" s="142">
        <f t="shared" ref="L43" si="2">K43-M43</f>
        <v>15000</v>
      </c>
      <c r="M43" s="218">
        <v>0</v>
      </c>
      <c r="N43" s="36"/>
      <c r="O43" s="36"/>
      <c r="P43" s="49"/>
      <c r="Q43" s="36"/>
      <c r="R43" s="36"/>
      <c r="S43" s="80" t="s">
        <v>7</v>
      </c>
      <c r="T43" s="143">
        <v>238479</v>
      </c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s="152" customFormat="1" ht="5.0999999999999996" customHeight="1">
      <c r="A44" s="231"/>
      <c r="B44" s="147"/>
      <c r="C44" s="159"/>
      <c r="D44" s="159"/>
      <c r="E44" s="159"/>
      <c r="F44" s="160"/>
      <c r="G44" s="147"/>
      <c r="H44" s="147"/>
      <c r="I44" s="147"/>
      <c r="J44" s="147"/>
      <c r="K44" s="148"/>
      <c r="L44" s="148"/>
      <c r="M44" s="147"/>
      <c r="N44" s="147"/>
      <c r="O44" s="147"/>
      <c r="P44" s="147"/>
      <c r="Q44" s="147"/>
      <c r="R44" s="147"/>
      <c r="S44" s="79"/>
      <c r="T44" s="150"/>
      <c r="U44" s="151"/>
    </row>
    <row r="45" spans="1:241" s="1" customFormat="1" ht="30.75" customHeight="1">
      <c r="A45" s="246"/>
      <c r="B45" s="228" t="s">
        <v>33</v>
      </c>
      <c r="C45" s="44"/>
      <c r="D45" s="45"/>
      <c r="E45" s="45"/>
      <c r="F45" s="44"/>
      <c r="G45" s="45"/>
      <c r="H45" s="44"/>
      <c r="I45" s="45"/>
      <c r="J45" s="136">
        <f>76999.67+6500+3000+7000</f>
        <v>93499.67</v>
      </c>
      <c r="K45" s="217">
        <f>C45+F45+J45+H45</f>
        <v>93499.67</v>
      </c>
      <c r="L45" s="142">
        <f t="shared" ref="L45" si="3">K45-M45</f>
        <v>93499.67</v>
      </c>
      <c r="M45" s="218">
        <v>0</v>
      </c>
      <c r="N45" s="36"/>
      <c r="O45" s="36"/>
      <c r="P45" s="49"/>
      <c r="Q45" s="36"/>
      <c r="R45" s="36"/>
      <c r="S45" s="80" t="s">
        <v>95</v>
      </c>
      <c r="T45" s="143">
        <v>3925764.6</v>
      </c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</row>
    <row r="46" spans="1:241" s="152" customFormat="1" ht="5.0999999999999996" customHeight="1">
      <c r="A46" s="231"/>
      <c r="B46" s="147"/>
      <c r="C46" s="159"/>
      <c r="D46" s="159"/>
      <c r="E46" s="159"/>
      <c r="F46" s="160"/>
      <c r="G46" s="147"/>
      <c r="H46" s="147"/>
      <c r="I46" s="147"/>
      <c r="J46" s="147"/>
      <c r="K46" s="148"/>
      <c r="L46" s="148"/>
      <c r="M46" s="147"/>
      <c r="N46" s="147"/>
      <c r="O46" s="147"/>
      <c r="P46" s="147"/>
      <c r="Q46" s="147"/>
      <c r="R46" s="147"/>
      <c r="S46" s="79"/>
      <c r="T46" s="150"/>
      <c r="U46" s="151"/>
    </row>
    <row r="47" spans="1:241" s="1" customFormat="1" ht="25.5" customHeight="1">
      <c r="A47" s="246"/>
      <c r="B47" s="228" t="s">
        <v>96</v>
      </c>
      <c r="C47" s="44"/>
      <c r="D47" s="45"/>
      <c r="E47" s="45"/>
      <c r="F47" s="44"/>
      <c r="G47" s="45"/>
      <c r="H47" s="44"/>
      <c r="I47" s="45"/>
      <c r="J47" s="136">
        <v>77818.47</v>
      </c>
      <c r="K47" s="217">
        <f>C47+F47+J47+H47</f>
        <v>77818.47</v>
      </c>
      <c r="L47" s="142">
        <f t="shared" ref="L47" si="4">K47-M47</f>
        <v>77818.47</v>
      </c>
      <c r="M47" s="218">
        <v>0</v>
      </c>
      <c r="N47" s="36"/>
      <c r="O47" s="36"/>
      <c r="P47" s="49"/>
      <c r="Q47" s="36"/>
      <c r="R47" s="36"/>
      <c r="S47" s="80" t="s">
        <v>88</v>
      </c>
      <c r="T47" s="143">
        <v>1832810.42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</row>
    <row r="48" spans="1:241" s="152" customFormat="1" ht="5.0999999999999996" customHeight="1">
      <c r="A48" s="231"/>
      <c r="B48" s="147"/>
      <c r="C48" s="159"/>
      <c r="D48" s="159"/>
      <c r="E48" s="159"/>
      <c r="F48" s="160"/>
      <c r="G48" s="147"/>
      <c r="H48" s="147"/>
      <c r="I48" s="147"/>
      <c r="J48" s="147"/>
      <c r="K48" s="148"/>
      <c r="L48" s="148"/>
      <c r="M48" s="147"/>
      <c r="N48" s="147"/>
      <c r="O48" s="147"/>
      <c r="P48" s="147"/>
      <c r="Q48" s="147"/>
      <c r="R48" s="147"/>
      <c r="S48" s="79"/>
      <c r="T48" s="150"/>
      <c r="U48" s="151"/>
    </row>
    <row r="49" spans="1:241" s="1" customFormat="1" ht="24.95" customHeight="1">
      <c r="A49" s="246"/>
      <c r="B49" s="228" t="s">
        <v>26</v>
      </c>
      <c r="C49" s="44"/>
      <c r="D49" s="45"/>
      <c r="E49" s="45"/>
      <c r="F49" s="44"/>
      <c r="G49" s="45"/>
      <c r="H49" s="44"/>
      <c r="I49" s="45"/>
      <c r="J49" s="136">
        <v>200</v>
      </c>
      <c r="K49" s="217">
        <f>C49+F49+J49+H49</f>
        <v>200</v>
      </c>
      <c r="L49" s="142">
        <f t="shared" ref="L49" si="5">K49-M49</f>
        <v>200</v>
      </c>
      <c r="M49" s="218">
        <v>0</v>
      </c>
      <c r="N49" s="36"/>
      <c r="O49" s="36"/>
      <c r="P49" s="49"/>
      <c r="Q49" s="36"/>
      <c r="R49" s="36"/>
      <c r="S49" s="80" t="s">
        <v>25</v>
      </c>
      <c r="T49" s="143">
        <v>673310.82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</row>
    <row r="50" spans="1:241" s="152" customFormat="1" ht="5.0999999999999996" customHeight="1">
      <c r="A50" s="231"/>
      <c r="B50" s="147"/>
      <c r="C50" s="159"/>
      <c r="D50" s="159"/>
      <c r="E50" s="159"/>
      <c r="F50" s="160"/>
      <c r="G50" s="147"/>
      <c r="H50" s="147"/>
      <c r="I50" s="147"/>
      <c r="J50" s="147"/>
      <c r="K50" s="148"/>
      <c r="L50" s="148"/>
      <c r="M50" s="147"/>
      <c r="N50" s="147"/>
      <c r="O50" s="147"/>
      <c r="P50" s="147"/>
      <c r="Q50" s="147"/>
      <c r="R50" s="147"/>
      <c r="S50" s="79"/>
      <c r="T50" s="150"/>
      <c r="U50" s="151"/>
    </row>
    <row r="51" spans="1:241" s="1" customFormat="1" ht="33" customHeight="1">
      <c r="A51" s="246"/>
      <c r="B51" s="228" t="s">
        <v>27</v>
      </c>
      <c r="C51" s="136">
        <v>142000</v>
      </c>
      <c r="D51" s="34"/>
      <c r="E51" s="45"/>
      <c r="F51" s="44"/>
      <c r="G51" s="45"/>
      <c r="H51" s="44"/>
      <c r="I51" s="45"/>
      <c r="J51" s="136">
        <f>229781+500+500+30500</f>
        <v>261281</v>
      </c>
      <c r="K51" s="217">
        <f>C51+F51+J51+H51</f>
        <v>403281</v>
      </c>
      <c r="L51" s="142">
        <f t="shared" ref="L51" si="6">K51-M51</f>
        <v>403281</v>
      </c>
      <c r="M51" s="218">
        <v>0</v>
      </c>
      <c r="N51" s="36"/>
      <c r="O51" s="36"/>
      <c r="P51" s="49"/>
      <c r="Q51" s="36"/>
      <c r="R51" s="36"/>
      <c r="S51" s="80" t="s">
        <v>50</v>
      </c>
      <c r="T51" s="143">
        <v>3338536.94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</row>
    <row r="52" spans="1:241" s="152" customFormat="1" ht="5.0999999999999996" customHeight="1">
      <c r="A52" s="231"/>
      <c r="B52" s="147"/>
      <c r="C52" s="159"/>
      <c r="D52" s="159"/>
      <c r="E52" s="159"/>
      <c r="F52" s="160"/>
      <c r="G52" s="147"/>
      <c r="H52" s="147"/>
      <c r="I52" s="147"/>
      <c r="J52" s="147"/>
      <c r="K52" s="148"/>
      <c r="L52" s="148"/>
      <c r="M52" s="147"/>
      <c r="N52" s="147"/>
      <c r="O52" s="147"/>
      <c r="P52" s="147"/>
      <c r="Q52" s="147"/>
      <c r="R52" s="147"/>
      <c r="S52" s="79"/>
      <c r="T52" s="150"/>
      <c r="U52" s="151"/>
    </row>
    <row r="53" spans="1:241" s="1" customFormat="1" ht="24.95" customHeight="1">
      <c r="A53" s="246"/>
      <c r="B53" s="228" t="s">
        <v>29</v>
      </c>
      <c r="C53" s="44"/>
      <c r="D53" s="45"/>
      <c r="E53" s="45"/>
      <c r="F53" s="44"/>
      <c r="G53" s="45"/>
      <c r="H53" s="44"/>
      <c r="I53" s="45"/>
      <c r="J53" s="136">
        <f>9000+12100</f>
        <v>21100</v>
      </c>
      <c r="K53" s="217">
        <f>C53+F53+J53+H53</f>
        <v>21100</v>
      </c>
      <c r="L53" s="142">
        <f t="shared" ref="L53" si="7">K53-M53</f>
        <v>21100</v>
      </c>
      <c r="M53" s="218">
        <v>0</v>
      </c>
      <c r="N53" s="36"/>
      <c r="O53" s="36"/>
      <c r="P53" s="49"/>
      <c r="Q53" s="36"/>
      <c r="R53" s="36"/>
      <c r="S53" s="80" t="s">
        <v>28</v>
      </c>
      <c r="T53" s="143">
        <v>367521.24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</row>
    <row r="54" spans="1:241" s="152" customFormat="1" ht="5.0999999999999996" customHeight="1">
      <c r="A54" s="231"/>
      <c r="B54" s="147"/>
      <c r="C54" s="159"/>
      <c r="D54" s="159"/>
      <c r="E54" s="159"/>
      <c r="F54" s="160"/>
      <c r="G54" s="147"/>
      <c r="H54" s="147"/>
      <c r="I54" s="147"/>
      <c r="J54" s="147"/>
      <c r="K54" s="148"/>
      <c r="L54" s="148"/>
      <c r="M54" s="147"/>
      <c r="N54" s="147"/>
      <c r="O54" s="147"/>
      <c r="P54" s="147"/>
      <c r="Q54" s="147"/>
      <c r="R54" s="147"/>
      <c r="S54" s="79"/>
      <c r="T54" s="150"/>
      <c r="U54" s="151"/>
    </row>
    <row r="55" spans="1:241" s="1" customFormat="1" ht="24.95" customHeight="1">
      <c r="A55" s="246"/>
      <c r="B55" s="228" t="s">
        <v>30</v>
      </c>
      <c r="C55" s="44"/>
      <c r="D55" s="45"/>
      <c r="E55" s="45"/>
      <c r="F55" s="136"/>
      <c r="G55" s="116"/>
      <c r="H55" s="44"/>
      <c r="I55" s="45"/>
      <c r="J55" s="136">
        <v>249472.13</v>
      </c>
      <c r="K55" s="217">
        <f>C55+F55+J55+H55</f>
        <v>249472.13</v>
      </c>
      <c r="L55" s="142">
        <f t="shared" ref="L55" si="8">K55-M55</f>
        <v>249472.13</v>
      </c>
      <c r="M55" s="218">
        <v>0</v>
      </c>
      <c r="N55" s="36"/>
      <c r="O55" s="36"/>
      <c r="P55" s="49"/>
      <c r="Q55" s="36"/>
      <c r="R55" s="36"/>
      <c r="S55" s="80" t="s">
        <v>51</v>
      </c>
      <c r="T55" s="143">
        <v>611574.28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pans="1:241" s="152" customFormat="1" ht="5.0999999999999996" customHeight="1">
      <c r="A56" s="231"/>
      <c r="B56" s="147"/>
      <c r="C56" s="159"/>
      <c r="D56" s="159"/>
      <c r="E56" s="159"/>
      <c r="F56" s="160"/>
      <c r="G56" s="147"/>
      <c r="H56" s="147"/>
      <c r="I56" s="147"/>
      <c r="J56" s="147"/>
      <c r="K56" s="148"/>
      <c r="L56" s="148"/>
      <c r="M56" s="147"/>
      <c r="N56" s="147"/>
      <c r="O56" s="147"/>
      <c r="P56" s="147"/>
      <c r="Q56" s="147"/>
      <c r="R56" s="147"/>
      <c r="S56" s="79"/>
      <c r="T56" s="150"/>
      <c r="U56" s="151"/>
    </row>
    <row r="57" spans="1:241" s="1" customFormat="1" ht="44.25" customHeight="1">
      <c r="A57" s="246"/>
      <c r="B57" s="228" t="s">
        <v>31</v>
      </c>
      <c r="C57" s="44"/>
      <c r="D57" s="45"/>
      <c r="E57" s="45"/>
      <c r="F57" s="44"/>
      <c r="G57" s="45"/>
      <c r="H57" s="44"/>
      <c r="I57" s="45"/>
      <c r="J57" s="136">
        <f>21762.85+1500</f>
        <v>23262.85</v>
      </c>
      <c r="K57" s="217">
        <f>C57+F57+J57+H57</f>
        <v>23262.85</v>
      </c>
      <c r="L57" s="142">
        <f t="shared" ref="L57" si="9">K57-M57</f>
        <v>23262.85</v>
      </c>
      <c r="M57" s="218">
        <v>0</v>
      </c>
      <c r="N57" s="36"/>
      <c r="O57" s="36"/>
      <c r="P57" s="49"/>
      <c r="Q57" s="36"/>
      <c r="R57" s="36"/>
      <c r="S57" s="80" t="s">
        <v>52</v>
      </c>
      <c r="T57" s="143">
        <v>2972430.08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pans="1:241" s="152" customFormat="1" ht="5.0999999999999996" customHeight="1">
      <c r="A58" s="231"/>
      <c r="B58" s="147"/>
      <c r="C58" s="159"/>
      <c r="D58" s="159"/>
      <c r="E58" s="159"/>
      <c r="F58" s="160"/>
      <c r="G58" s="147"/>
      <c r="H58" s="147"/>
      <c r="I58" s="147"/>
      <c r="J58" s="147"/>
      <c r="K58" s="148"/>
      <c r="L58" s="148"/>
      <c r="M58" s="147"/>
      <c r="N58" s="147"/>
      <c r="O58" s="147"/>
      <c r="P58" s="147"/>
      <c r="Q58" s="147"/>
      <c r="R58" s="147"/>
      <c r="S58" s="79"/>
      <c r="T58" s="150"/>
      <c r="U58" s="151"/>
    </row>
    <row r="59" spans="1:241" s="1" customFormat="1" ht="24.95" customHeight="1">
      <c r="A59" s="246"/>
      <c r="B59" s="228" t="s">
        <v>32</v>
      </c>
      <c r="C59" s="44"/>
      <c r="D59" s="45"/>
      <c r="E59" s="45"/>
      <c r="F59" s="44"/>
      <c r="G59" s="45"/>
      <c r="H59" s="44"/>
      <c r="I59" s="45"/>
      <c r="J59" s="136">
        <v>0</v>
      </c>
      <c r="K59" s="217">
        <f>C59+F59+J59+H59</f>
        <v>0</v>
      </c>
      <c r="L59" s="142">
        <f t="shared" ref="L59" si="10">K59-M59</f>
        <v>0</v>
      </c>
      <c r="M59" s="218"/>
      <c r="N59" s="36"/>
      <c r="O59" s="36"/>
      <c r="P59" s="49"/>
      <c r="Q59" s="36"/>
      <c r="R59" s="36"/>
      <c r="S59" s="80" t="s">
        <v>53</v>
      </c>
      <c r="T59" s="143">
        <v>371596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pans="1:241" s="152" customFormat="1" ht="5.0999999999999996" customHeight="1">
      <c r="A60" s="231"/>
      <c r="B60" s="147"/>
      <c r="C60" s="159"/>
      <c r="D60" s="159"/>
      <c r="E60" s="159"/>
      <c r="F60" s="160"/>
      <c r="G60" s="147"/>
      <c r="H60" s="147"/>
      <c r="I60" s="147"/>
      <c r="J60" s="147"/>
      <c r="K60" s="148"/>
      <c r="L60" s="148"/>
      <c r="M60" s="147"/>
      <c r="N60" s="147"/>
      <c r="O60" s="147"/>
      <c r="P60" s="147"/>
      <c r="Q60" s="147"/>
      <c r="R60" s="147"/>
      <c r="S60" s="79"/>
      <c r="T60" s="150"/>
      <c r="U60" s="151"/>
    </row>
    <row r="61" spans="1:241" s="10" customFormat="1" ht="24.95" customHeight="1">
      <c r="A61" s="247"/>
      <c r="B61" s="234" t="s">
        <v>39</v>
      </c>
      <c r="C61" s="44"/>
      <c r="D61" s="45"/>
      <c r="E61" s="45"/>
      <c r="F61" s="44"/>
      <c r="G61" s="45"/>
      <c r="H61" s="44"/>
      <c r="I61" s="45"/>
      <c r="J61" s="136">
        <v>0</v>
      </c>
      <c r="K61" s="217">
        <f>C61+F61+J61+H61</f>
        <v>0</v>
      </c>
      <c r="L61" s="142">
        <f t="shared" ref="L61" si="11">K61-M61</f>
        <v>0</v>
      </c>
      <c r="M61" s="218"/>
      <c r="N61" s="36"/>
      <c r="O61" s="36"/>
      <c r="P61" s="49"/>
      <c r="Q61" s="36"/>
      <c r="R61" s="17"/>
      <c r="S61" s="81" t="s">
        <v>38</v>
      </c>
      <c r="T61" s="75" t="s">
        <v>37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</row>
    <row r="62" spans="1:241" s="152" customFormat="1" ht="5.0999999999999996" customHeight="1">
      <c r="A62" s="231"/>
      <c r="B62" s="147"/>
      <c r="C62" s="159"/>
      <c r="D62" s="159"/>
      <c r="E62" s="159"/>
      <c r="F62" s="160"/>
      <c r="G62" s="147"/>
      <c r="H62" s="147"/>
      <c r="I62" s="147"/>
      <c r="J62" s="147"/>
      <c r="K62" s="148"/>
      <c r="L62" s="148"/>
      <c r="M62" s="147"/>
      <c r="N62" s="147"/>
      <c r="O62" s="147"/>
      <c r="P62" s="147"/>
      <c r="Q62" s="147"/>
      <c r="R62" s="147"/>
      <c r="S62" s="79"/>
      <c r="T62" s="150"/>
      <c r="U62" s="151"/>
    </row>
    <row r="63" spans="1:241" s="1" customFormat="1" ht="24.95" customHeight="1">
      <c r="A63" s="260"/>
      <c r="B63" s="332" t="s">
        <v>17</v>
      </c>
      <c r="C63" s="314">
        <f>2691211.76+2726694.85+120460+86591</f>
        <v>5624957.6099999994</v>
      </c>
      <c r="D63" s="137"/>
      <c r="E63" s="312" t="s">
        <v>179</v>
      </c>
      <c r="F63" s="314"/>
      <c r="G63" s="317"/>
      <c r="H63" s="310">
        <v>110335.61</v>
      </c>
      <c r="I63" s="340" t="s">
        <v>86</v>
      </c>
      <c r="J63" s="314">
        <f>14089416.34+382715.53+48334.9+294579.58</f>
        <v>14815046.35</v>
      </c>
      <c r="K63" s="306">
        <f>C63+F63+J63+H63</f>
        <v>20550339.57</v>
      </c>
      <c r="L63" s="321">
        <f>K63-M63-M64-M65</f>
        <v>2513999.419999999</v>
      </c>
      <c r="M63" s="218">
        <v>2530817.7999999998</v>
      </c>
      <c r="N63" s="53" t="s">
        <v>59</v>
      </c>
      <c r="O63" s="54" t="s">
        <v>61</v>
      </c>
      <c r="P63" s="49"/>
      <c r="Q63" s="52">
        <v>2530817.7999999998</v>
      </c>
      <c r="R63" s="51">
        <v>43873</v>
      </c>
      <c r="S63" s="303" t="s">
        <v>16</v>
      </c>
      <c r="T63" s="283">
        <v>36531892.530000001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pans="1:241" s="1" customFormat="1" ht="24.95" customHeight="1">
      <c r="A64" s="261"/>
      <c r="B64" s="333"/>
      <c r="C64" s="315"/>
      <c r="D64" s="55">
        <v>44183</v>
      </c>
      <c r="E64" s="335"/>
      <c r="F64" s="315"/>
      <c r="G64" s="318"/>
      <c r="H64" s="320"/>
      <c r="I64" s="318"/>
      <c r="J64" s="315"/>
      <c r="K64" s="308"/>
      <c r="L64" s="322"/>
      <c r="M64" s="218">
        <v>7694001.21</v>
      </c>
      <c r="N64" s="53" t="s">
        <v>60</v>
      </c>
      <c r="O64" s="54" t="s">
        <v>58</v>
      </c>
      <c r="P64" s="49"/>
      <c r="Q64" s="52">
        <v>7694001.21</v>
      </c>
      <c r="R64" s="51">
        <v>44351</v>
      </c>
      <c r="S64" s="324"/>
      <c r="T64" s="284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pans="1:241" s="1" customFormat="1" ht="24.95" customHeight="1">
      <c r="A65" s="262"/>
      <c r="B65" s="334"/>
      <c r="C65" s="316"/>
      <c r="D65" s="138"/>
      <c r="E65" s="313"/>
      <c r="F65" s="316"/>
      <c r="G65" s="319"/>
      <c r="H65" s="311"/>
      <c r="I65" s="319"/>
      <c r="J65" s="316"/>
      <c r="K65" s="307"/>
      <c r="L65" s="323"/>
      <c r="M65" s="219">
        <v>7811521.1399999997</v>
      </c>
      <c r="N65" s="53" t="s">
        <v>234</v>
      </c>
      <c r="O65" s="54" t="s">
        <v>235</v>
      </c>
      <c r="P65" s="49"/>
      <c r="Q65" s="36"/>
      <c r="R65" s="51"/>
      <c r="S65" s="304"/>
      <c r="T65" s="28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pans="1:241" s="152" customFormat="1" ht="5.0999999999999996" customHeight="1">
      <c r="A66" s="231"/>
      <c r="B66" s="147"/>
      <c r="C66" s="159"/>
      <c r="D66" s="159"/>
      <c r="E66" s="159"/>
      <c r="F66" s="160"/>
      <c r="G66" s="147"/>
      <c r="H66" s="147"/>
      <c r="I66" s="147"/>
      <c r="J66" s="147"/>
      <c r="K66" s="148"/>
      <c r="L66" s="148"/>
      <c r="M66" s="147"/>
      <c r="N66" s="147"/>
      <c r="O66" s="147"/>
      <c r="P66" s="147"/>
      <c r="Q66" s="147"/>
      <c r="R66" s="147"/>
      <c r="S66" s="79"/>
      <c r="T66" s="150"/>
      <c r="U66" s="151"/>
    </row>
    <row r="67" spans="1:241" s="1" customFormat="1" ht="44.25" customHeight="1">
      <c r="A67" s="246"/>
      <c r="B67" s="228" t="s">
        <v>13</v>
      </c>
      <c r="C67" s="44"/>
      <c r="D67" s="45"/>
      <c r="E67" s="45"/>
      <c r="F67" s="44"/>
      <c r="G67" s="45"/>
      <c r="H67" s="136">
        <f>11800+392745.05</f>
        <v>404545.05</v>
      </c>
      <c r="I67" s="45"/>
      <c r="J67" s="139">
        <f>1580951.24+61900.05+17748.82+138303.86</f>
        <v>1798903.9700000002</v>
      </c>
      <c r="K67" s="217">
        <f>C67+F67+J67+H67</f>
        <v>2203449.02</v>
      </c>
      <c r="L67" s="144">
        <f>K67-M67</f>
        <v>1606914.6</v>
      </c>
      <c r="M67" s="219">
        <v>596534.42000000004</v>
      </c>
      <c r="N67" s="56"/>
      <c r="O67" s="57" t="s">
        <v>70</v>
      </c>
      <c r="P67" s="49"/>
      <c r="Q67" s="58">
        <v>596534.42000000004</v>
      </c>
      <c r="R67" s="56">
        <v>44186</v>
      </c>
      <c r="S67" s="82" t="s">
        <v>47</v>
      </c>
      <c r="T67" s="143">
        <v>7508415.5700000003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</row>
    <row r="68" spans="1:241" s="152" customFormat="1" ht="5.0999999999999996" customHeight="1">
      <c r="A68" s="231"/>
      <c r="B68" s="147"/>
      <c r="C68" s="159"/>
      <c r="D68" s="159"/>
      <c r="E68" s="159"/>
      <c r="F68" s="160"/>
      <c r="G68" s="147"/>
      <c r="H68" s="147"/>
      <c r="I68" s="147"/>
      <c r="J68" s="147"/>
      <c r="K68" s="148"/>
      <c r="L68" s="148"/>
      <c r="M68" s="147"/>
      <c r="N68" s="147"/>
      <c r="O68" s="147"/>
      <c r="P68" s="147"/>
      <c r="Q68" s="147"/>
      <c r="R68" s="147"/>
      <c r="S68" s="79"/>
      <c r="T68" s="150"/>
      <c r="U68" s="151"/>
    </row>
    <row r="69" spans="1:241" s="1" customFormat="1" ht="36.75" customHeight="1">
      <c r="A69" s="246"/>
      <c r="B69" s="228" t="s">
        <v>215</v>
      </c>
      <c r="C69" s="44"/>
      <c r="D69" s="45"/>
      <c r="E69" s="45"/>
      <c r="F69" s="44"/>
      <c r="G69" s="45"/>
      <c r="H69" s="44"/>
      <c r="I69" s="45"/>
      <c r="J69" s="136">
        <v>204200</v>
      </c>
      <c r="K69" s="217">
        <f>C69+F69+J69+H69</f>
        <v>204200</v>
      </c>
      <c r="L69" s="144">
        <f>K69-M69</f>
        <v>4200</v>
      </c>
      <c r="M69" s="218">
        <v>200000</v>
      </c>
      <c r="N69" s="53" t="s">
        <v>68</v>
      </c>
      <c r="O69" s="54" t="s">
        <v>69</v>
      </c>
      <c r="P69" s="49"/>
      <c r="Q69" s="52">
        <v>200000</v>
      </c>
      <c r="R69" s="51">
        <v>44026</v>
      </c>
      <c r="S69" s="80" t="s">
        <v>48</v>
      </c>
      <c r="T69" s="143">
        <v>1650000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</row>
    <row r="70" spans="1:241" s="152" customFormat="1" ht="5.0999999999999996" customHeight="1">
      <c r="A70" s="231"/>
      <c r="B70" s="147"/>
      <c r="C70" s="159"/>
      <c r="D70" s="159"/>
      <c r="E70" s="159"/>
      <c r="F70" s="160"/>
      <c r="G70" s="147"/>
      <c r="H70" s="147"/>
      <c r="I70" s="147"/>
      <c r="J70" s="147"/>
      <c r="K70" s="148"/>
      <c r="L70" s="148"/>
      <c r="M70" s="147"/>
      <c r="N70" s="147"/>
      <c r="O70" s="147"/>
      <c r="P70" s="147"/>
      <c r="Q70" s="147"/>
      <c r="R70" s="147"/>
      <c r="S70" s="79"/>
      <c r="T70" s="150"/>
      <c r="U70" s="151"/>
    </row>
    <row r="71" spans="1:241" s="1" customFormat="1" ht="24.95" customHeight="1">
      <c r="A71" s="246"/>
      <c r="B71" s="228" t="s">
        <v>81</v>
      </c>
      <c r="C71" s="44"/>
      <c r="D71" s="45"/>
      <c r="E71" s="45"/>
      <c r="F71" s="44"/>
      <c r="G71" s="45"/>
      <c r="H71" s="44"/>
      <c r="I71" s="45"/>
      <c r="J71" s="136"/>
      <c r="K71" s="217">
        <f>C71+F71+H71+J71</f>
        <v>0</v>
      </c>
      <c r="L71" s="144">
        <f>M71-K71</f>
        <v>0</v>
      </c>
      <c r="M71" s="218">
        <v>0</v>
      </c>
      <c r="N71" s="53"/>
      <c r="O71" s="54"/>
      <c r="P71" s="49"/>
      <c r="Q71" s="52"/>
      <c r="R71" s="51"/>
      <c r="S71" s="80" t="s">
        <v>82</v>
      </c>
      <c r="T71" s="143">
        <v>419200.04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</row>
    <row r="72" spans="1:241" s="152" customFormat="1" ht="5.0999999999999996" customHeight="1">
      <c r="A72" s="231"/>
      <c r="B72" s="147"/>
      <c r="C72" s="159"/>
      <c r="D72" s="159"/>
      <c r="E72" s="159"/>
      <c r="F72" s="160"/>
      <c r="G72" s="147"/>
      <c r="H72" s="147"/>
      <c r="I72" s="147"/>
      <c r="J72" s="147"/>
      <c r="K72" s="148"/>
      <c r="L72" s="166"/>
      <c r="M72" s="147"/>
      <c r="N72" s="147"/>
      <c r="O72" s="147"/>
      <c r="P72" s="147"/>
      <c r="Q72" s="147"/>
      <c r="R72" s="147"/>
      <c r="S72" s="79"/>
      <c r="T72" s="150"/>
      <c r="U72" s="151"/>
    </row>
    <row r="73" spans="1:241" s="6" customFormat="1" ht="40.5" customHeight="1">
      <c r="A73" s="351" t="s">
        <v>223</v>
      </c>
      <c r="B73" s="353" t="s">
        <v>5</v>
      </c>
      <c r="C73" s="355"/>
      <c r="D73" s="327"/>
      <c r="E73" s="327"/>
      <c r="F73" s="355"/>
      <c r="G73" s="327"/>
      <c r="H73" s="355"/>
      <c r="I73" s="327"/>
      <c r="J73" s="310">
        <v>1694887.7</v>
      </c>
      <c r="K73" s="357">
        <f>C73+F73+J73+H73</f>
        <v>1694887.7</v>
      </c>
      <c r="L73" s="359">
        <f>K73-M73-M74</f>
        <v>16577.300000000047</v>
      </c>
      <c r="M73" s="348">
        <v>817378.08</v>
      </c>
      <c r="N73" s="57" t="s">
        <v>43</v>
      </c>
      <c r="O73" s="120" t="s">
        <v>3</v>
      </c>
      <c r="P73" s="49"/>
      <c r="Q73" s="58">
        <v>817378.08</v>
      </c>
      <c r="R73" s="56">
        <v>43018</v>
      </c>
      <c r="S73" s="101" t="s">
        <v>4</v>
      </c>
      <c r="T73" s="143">
        <v>5452704.5599999996</v>
      </c>
    </row>
    <row r="74" spans="1:241" s="6" customFormat="1" ht="40.5" customHeight="1" thickBot="1">
      <c r="A74" s="352"/>
      <c r="B74" s="354"/>
      <c r="C74" s="356"/>
      <c r="D74" s="328"/>
      <c r="E74" s="328"/>
      <c r="F74" s="356"/>
      <c r="G74" s="328"/>
      <c r="H74" s="356"/>
      <c r="I74" s="328"/>
      <c r="J74" s="311"/>
      <c r="K74" s="358"/>
      <c r="L74" s="360"/>
      <c r="M74" s="348">
        <v>860932.32</v>
      </c>
      <c r="N74" s="57" t="s">
        <v>240</v>
      </c>
      <c r="O74" s="120" t="s">
        <v>241</v>
      </c>
      <c r="P74" s="49"/>
      <c r="Q74" s="58"/>
      <c r="R74" s="349"/>
      <c r="S74" s="101"/>
      <c r="T74" s="350"/>
    </row>
    <row r="75" spans="1:241" s="6" customFormat="1" ht="40.5" customHeight="1" thickBot="1">
      <c r="A75" s="232"/>
      <c r="B75" s="235"/>
      <c r="C75" s="93"/>
      <c r="D75" s="86"/>
      <c r="E75" s="86"/>
      <c r="F75" s="93"/>
      <c r="G75" s="86"/>
      <c r="H75" s="86"/>
      <c r="I75" s="86"/>
      <c r="J75" s="93"/>
      <c r="K75" s="131"/>
      <c r="L75" s="133">
        <f>SUM(L41:L73)-F63</f>
        <v>5026630.4399999985</v>
      </c>
      <c r="M75" s="132"/>
      <c r="N75" s="87"/>
      <c r="O75" s="88"/>
      <c r="P75" s="98"/>
      <c r="Q75" s="87"/>
      <c r="R75" s="99"/>
      <c r="S75" s="117"/>
      <c r="T75" s="100"/>
    </row>
    <row r="76" spans="1:241" s="152" customFormat="1" ht="34.5" customHeight="1">
      <c r="B76" s="169"/>
      <c r="C76" s="153"/>
      <c r="D76" s="153"/>
      <c r="E76" s="153"/>
      <c r="F76" s="170"/>
      <c r="G76" s="169"/>
      <c r="H76" s="169"/>
      <c r="I76" s="169"/>
      <c r="J76" s="171"/>
      <c r="K76" s="172"/>
      <c r="L76" s="149"/>
      <c r="M76" s="169"/>
      <c r="N76" s="169"/>
      <c r="O76" s="169"/>
      <c r="P76" s="149"/>
      <c r="Q76" s="169"/>
      <c r="R76" s="169"/>
      <c r="S76" s="173"/>
      <c r="T76" s="174"/>
      <c r="U76" s="175"/>
    </row>
    <row r="77" spans="1:241" s="4" customFormat="1" ht="35.25" customHeight="1">
      <c r="A77" s="237" t="s">
        <v>219</v>
      </c>
      <c r="B77" s="274" t="s">
        <v>140</v>
      </c>
      <c r="C77" s="274"/>
      <c r="D77" s="274"/>
      <c r="E77" s="275"/>
      <c r="F77" s="38"/>
      <c r="G77" s="39"/>
      <c r="H77" s="39"/>
      <c r="I77" s="39"/>
      <c r="J77" s="67"/>
      <c r="K77" s="29"/>
      <c r="L77" s="31"/>
      <c r="M77" s="39"/>
      <c r="N77" s="67"/>
      <c r="O77" s="39"/>
      <c r="P77" s="39"/>
      <c r="Q77" s="286"/>
      <c r="R77" s="286"/>
      <c r="S77" s="286"/>
      <c r="T77" s="287"/>
      <c r="U77" s="5"/>
    </row>
    <row r="78" spans="1:241" s="1" customFormat="1" ht="18.75">
      <c r="A78" s="246"/>
      <c r="B78" s="238"/>
      <c r="C78" s="186"/>
      <c r="D78" s="186"/>
      <c r="E78" s="186"/>
      <c r="F78" s="186"/>
      <c r="G78" s="186"/>
      <c r="H78" s="186"/>
      <c r="I78" s="186"/>
      <c r="J78" s="187" t="s">
        <v>183</v>
      </c>
      <c r="K78" s="187"/>
      <c r="L78" s="187" t="s">
        <v>184</v>
      </c>
      <c r="M78" s="186"/>
      <c r="N78" s="186"/>
      <c r="O78" s="186"/>
      <c r="P78" s="186"/>
      <c r="Q78" s="186"/>
      <c r="R78" s="186"/>
      <c r="S78" s="186"/>
      <c r="T78" s="186"/>
    </row>
    <row r="79" spans="1:241" s="1" customFormat="1" ht="15" customHeight="1">
      <c r="A79" s="246"/>
      <c r="B79" s="239" t="s">
        <v>103</v>
      </c>
      <c r="C79" s="265" t="s">
        <v>112</v>
      </c>
      <c r="D79" s="266"/>
      <c r="E79" s="266"/>
      <c r="F79" s="266"/>
      <c r="G79" s="266"/>
      <c r="H79" s="266"/>
      <c r="I79" s="267"/>
      <c r="J79" s="194">
        <v>304577.28000000003</v>
      </c>
      <c r="K79" s="194"/>
      <c r="L79" s="194">
        <v>4934.3500000000349</v>
      </c>
      <c r="M79" s="194" t="s">
        <v>185</v>
      </c>
      <c r="N79" s="224"/>
      <c r="O79" s="224"/>
      <c r="P79" s="224"/>
      <c r="Q79" s="224"/>
      <c r="R79" s="224"/>
      <c r="S79" s="224"/>
      <c r="T79" s="186"/>
    </row>
    <row r="80" spans="1:241" s="1" customFormat="1" ht="15" customHeight="1">
      <c r="A80" s="246"/>
      <c r="B80" s="239" t="s">
        <v>104</v>
      </c>
      <c r="C80" s="265" t="s">
        <v>112</v>
      </c>
      <c r="D80" s="266"/>
      <c r="E80" s="266"/>
      <c r="F80" s="266"/>
      <c r="G80" s="266"/>
      <c r="H80" s="266"/>
      <c r="I80" s="267"/>
      <c r="J80" s="194">
        <v>622565</v>
      </c>
      <c r="K80" s="194"/>
      <c r="L80" s="194">
        <v>622565</v>
      </c>
      <c r="M80" s="194" t="s">
        <v>186</v>
      </c>
      <c r="N80" s="224"/>
      <c r="O80" s="224"/>
      <c r="P80" s="224"/>
      <c r="Q80" s="224"/>
      <c r="R80" s="224"/>
      <c r="S80" s="224"/>
      <c r="T80" s="186"/>
    </row>
    <row r="81" spans="1:20" s="1" customFormat="1" ht="15" customHeight="1">
      <c r="A81" s="246"/>
      <c r="B81" s="239" t="s">
        <v>105</v>
      </c>
      <c r="C81" s="265" t="s">
        <v>113</v>
      </c>
      <c r="D81" s="266"/>
      <c r="E81" s="266"/>
      <c r="F81" s="266"/>
      <c r="G81" s="266"/>
      <c r="H81" s="266"/>
      <c r="I81" s="267"/>
      <c r="J81" s="194">
        <v>217777</v>
      </c>
      <c r="K81" s="194"/>
      <c r="L81" s="194">
        <v>0</v>
      </c>
      <c r="M81" s="224"/>
      <c r="N81" s="224"/>
      <c r="O81" s="224"/>
      <c r="P81" s="224"/>
      <c r="Q81" s="224"/>
      <c r="R81" s="224"/>
      <c r="S81" s="224"/>
      <c r="T81" s="186"/>
    </row>
    <row r="82" spans="1:20" s="1" customFormat="1" ht="15" customHeight="1">
      <c r="A82" s="246"/>
      <c r="B82" s="239" t="s">
        <v>107</v>
      </c>
      <c r="C82" s="265" t="s">
        <v>113</v>
      </c>
      <c r="D82" s="266"/>
      <c r="E82" s="266"/>
      <c r="F82" s="266"/>
      <c r="G82" s="266"/>
      <c r="H82" s="266"/>
      <c r="I82" s="267"/>
      <c r="J82" s="194">
        <v>950500</v>
      </c>
      <c r="K82" s="194"/>
      <c r="L82" s="194">
        <v>0</v>
      </c>
      <c r="M82" s="224"/>
      <c r="N82" s="224"/>
      <c r="O82" s="224"/>
      <c r="P82" s="224"/>
      <c r="Q82" s="224"/>
      <c r="R82" s="224"/>
      <c r="S82" s="224"/>
      <c r="T82" s="186"/>
    </row>
    <row r="83" spans="1:20" s="1" customFormat="1" ht="15" customHeight="1">
      <c r="A83" s="246"/>
      <c r="B83" s="239" t="s">
        <v>108</v>
      </c>
      <c r="C83" s="265" t="s">
        <v>114</v>
      </c>
      <c r="D83" s="266"/>
      <c r="E83" s="266"/>
      <c r="F83" s="266"/>
      <c r="G83" s="266"/>
      <c r="H83" s="266"/>
      <c r="I83" s="267"/>
      <c r="J83" s="194">
        <v>4600</v>
      </c>
      <c r="K83" s="194"/>
      <c r="L83" s="194">
        <v>4600</v>
      </c>
      <c r="M83" s="194" t="s">
        <v>187</v>
      </c>
      <c r="N83" s="224"/>
      <c r="O83" s="224"/>
      <c r="P83" s="224"/>
      <c r="Q83" s="224"/>
      <c r="R83" s="224"/>
      <c r="S83" s="224"/>
      <c r="T83" s="186"/>
    </row>
    <row r="84" spans="1:20" s="1" customFormat="1" ht="15" customHeight="1">
      <c r="A84" s="246"/>
      <c r="B84" s="239" t="s">
        <v>109</v>
      </c>
      <c r="C84" s="265" t="s">
        <v>115</v>
      </c>
      <c r="D84" s="266"/>
      <c r="E84" s="266"/>
      <c r="F84" s="266"/>
      <c r="G84" s="266"/>
      <c r="H84" s="266"/>
      <c r="I84" s="267"/>
      <c r="J84" s="194">
        <v>18150</v>
      </c>
      <c r="K84" s="194"/>
      <c r="L84" s="194">
        <v>1030</v>
      </c>
      <c r="M84" s="194" t="s">
        <v>188</v>
      </c>
      <c r="N84" s="224"/>
      <c r="O84" s="224"/>
      <c r="P84" s="224"/>
      <c r="Q84" s="224"/>
      <c r="R84" s="224"/>
      <c r="S84" s="224"/>
      <c r="T84" s="186"/>
    </row>
    <row r="85" spans="1:20" s="1" customFormat="1" ht="15" customHeight="1">
      <c r="A85" s="246"/>
      <c r="B85" s="239" t="s">
        <v>111</v>
      </c>
      <c r="C85" s="265" t="s">
        <v>115</v>
      </c>
      <c r="D85" s="266"/>
      <c r="E85" s="266"/>
      <c r="F85" s="266"/>
      <c r="G85" s="266"/>
      <c r="H85" s="266"/>
      <c r="I85" s="267"/>
      <c r="J85" s="194">
        <v>241354</v>
      </c>
      <c r="K85" s="194"/>
      <c r="L85" s="194">
        <v>1030.0000000000146</v>
      </c>
      <c r="M85" s="194" t="s">
        <v>189</v>
      </c>
      <c r="N85" s="224"/>
      <c r="O85" s="224"/>
      <c r="P85" s="224"/>
      <c r="Q85" s="224"/>
      <c r="R85" s="224"/>
      <c r="S85" s="224"/>
      <c r="T85" s="186"/>
    </row>
    <row r="86" spans="1:20" s="1" customFormat="1" ht="15" customHeight="1">
      <c r="A86" s="246"/>
      <c r="B86" s="239" t="s">
        <v>116</v>
      </c>
      <c r="C86" s="265" t="s">
        <v>117</v>
      </c>
      <c r="D86" s="266"/>
      <c r="E86" s="266"/>
      <c r="F86" s="266"/>
      <c r="G86" s="266"/>
      <c r="H86" s="266"/>
      <c r="I86" s="267"/>
      <c r="J86" s="194">
        <v>10180.700000000001</v>
      </c>
      <c r="K86" s="194"/>
      <c r="L86" s="194">
        <v>0</v>
      </c>
      <c r="M86" s="224"/>
      <c r="N86" s="224"/>
      <c r="O86" s="224"/>
      <c r="P86" s="224"/>
      <c r="Q86" s="224"/>
      <c r="R86" s="224"/>
      <c r="S86" s="224"/>
      <c r="T86" s="186"/>
    </row>
    <row r="87" spans="1:20" s="1" customFormat="1" ht="15" customHeight="1">
      <c r="A87" s="246"/>
      <c r="B87" s="240" t="s">
        <v>118</v>
      </c>
      <c r="C87" s="265" t="s">
        <v>119</v>
      </c>
      <c r="D87" s="266"/>
      <c r="E87" s="266"/>
      <c r="F87" s="266"/>
      <c r="G87" s="266"/>
      <c r="H87" s="266"/>
      <c r="I87" s="267"/>
      <c r="J87" s="194">
        <v>697466.12</v>
      </c>
      <c r="K87" s="194"/>
      <c r="L87" s="194">
        <v>115272.02000000002</v>
      </c>
      <c r="M87" s="224" t="s">
        <v>190</v>
      </c>
      <c r="N87" s="224"/>
      <c r="O87" s="224"/>
      <c r="P87" s="224"/>
      <c r="Q87" s="224"/>
      <c r="R87" s="224"/>
      <c r="S87" s="224"/>
      <c r="T87" s="186"/>
    </row>
    <row r="88" spans="1:20" s="1" customFormat="1" ht="15" customHeight="1">
      <c r="A88" s="246"/>
      <c r="B88" s="239" t="s">
        <v>120</v>
      </c>
      <c r="C88" s="268" t="s">
        <v>121</v>
      </c>
      <c r="D88" s="269"/>
      <c r="E88" s="269"/>
      <c r="F88" s="269"/>
      <c r="G88" s="269"/>
      <c r="H88" s="269"/>
      <c r="I88" s="270"/>
      <c r="J88" s="194">
        <v>223010</v>
      </c>
      <c r="K88" s="194"/>
      <c r="L88" s="194">
        <v>1820.3399999999965</v>
      </c>
      <c r="M88" s="224" t="s">
        <v>191</v>
      </c>
      <c r="N88" s="224"/>
      <c r="O88" s="224"/>
      <c r="P88" s="224"/>
      <c r="Q88" s="224"/>
      <c r="R88" s="224"/>
      <c r="S88" s="224"/>
      <c r="T88" s="186"/>
    </row>
    <row r="89" spans="1:20" s="1" customFormat="1" ht="15" customHeight="1">
      <c r="A89" s="246"/>
      <c r="B89" s="239" t="s">
        <v>122</v>
      </c>
      <c r="C89" s="268" t="s">
        <v>121</v>
      </c>
      <c r="D89" s="269"/>
      <c r="E89" s="269"/>
      <c r="F89" s="269"/>
      <c r="G89" s="269"/>
      <c r="H89" s="269"/>
      <c r="I89" s="270"/>
      <c r="J89" s="194">
        <v>131094.20000000001</v>
      </c>
      <c r="K89" s="194"/>
      <c r="L89" s="194">
        <v>17.850000000005821</v>
      </c>
      <c r="M89" s="224" t="s">
        <v>192</v>
      </c>
      <c r="N89" s="224"/>
      <c r="O89" s="224"/>
      <c r="P89" s="224"/>
      <c r="Q89" s="224"/>
      <c r="R89" s="224"/>
      <c r="S89" s="224"/>
      <c r="T89" s="186"/>
    </row>
    <row r="90" spans="1:20" s="1" customFormat="1" ht="15" customHeight="1">
      <c r="A90" s="246"/>
      <c r="B90" s="239" t="s">
        <v>123</v>
      </c>
      <c r="C90" s="268" t="s">
        <v>124</v>
      </c>
      <c r="D90" s="269"/>
      <c r="E90" s="269"/>
      <c r="F90" s="269"/>
      <c r="G90" s="269"/>
      <c r="H90" s="269"/>
      <c r="I90" s="270"/>
      <c r="J90" s="194">
        <v>6850</v>
      </c>
      <c r="K90" s="194"/>
      <c r="L90" s="194">
        <v>6850</v>
      </c>
      <c r="M90" s="224" t="s">
        <v>193</v>
      </c>
      <c r="N90" s="224"/>
      <c r="O90" s="224"/>
      <c r="P90" s="224"/>
      <c r="Q90" s="224"/>
      <c r="R90" s="224"/>
      <c r="S90" s="224"/>
      <c r="T90" s="186"/>
    </row>
    <row r="91" spans="1:20" s="1" customFormat="1" ht="15" customHeight="1">
      <c r="A91" s="246"/>
      <c r="B91" s="239" t="s">
        <v>125</v>
      </c>
      <c r="C91" s="268"/>
      <c r="D91" s="269"/>
      <c r="E91" s="269"/>
      <c r="F91" s="269"/>
      <c r="G91" s="269"/>
      <c r="H91" s="269"/>
      <c r="I91" s="270"/>
      <c r="J91" s="194">
        <v>1</v>
      </c>
      <c r="K91" s="194"/>
      <c r="L91" s="194">
        <v>1</v>
      </c>
      <c r="M91" s="224"/>
      <c r="N91" s="224"/>
      <c r="O91" s="224"/>
      <c r="P91" s="224"/>
      <c r="Q91" s="224"/>
      <c r="R91" s="224"/>
      <c r="S91" s="224"/>
      <c r="T91" s="186"/>
    </row>
    <row r="92" spans="1:20" s="1" customFormat="1" ht="15" customHeight="1">
      <c r="A92" s="246"/>
      <c r="B92" s="239" t="s">
        <v>126</v>
      </c>
      <c r="C92" s="268" t="s">
        <v>127</v>
      </c>
      <c r="D92" s="269"/>
      <c r="E92" s="269"/>
      <c r="F92" s="269"/>
      <c r="G92" s="269"/>
      <c r="H92" s="269"/>
      <c r="I92" s="270"/>
      <c r="J92" s="194">
        <v>77550</v>
      </c>
      <c r="K92" s="194"/>
      <c r="L92" s="194">
        <v>0</v>
      </c>
      <c r="M92" s="224"/>
      <c r="N92" s="224"/>
      <c r="O92" s="224"/>
      <c r="P92" s="224"/>
      <c r="Q92" s="224"/>
      <c r="R92" s="224"/>
      <c r="S92" s="224"/>
      <c r="T92" s="186"/>
    </row>
    <row r="93" spans="1:20" s="1" customFormat="1" ht="15" customHeight="1">
      <c r="A93" s="246"/>
      <c r="B93" s="239" t="s">
        <v>128</v>
      </c>
      <c r="C93" s="268" t="s">
        <v>127</v>
      </c>
      <c r="D93" s="269"/>
      <c r="E93" s="269"/>
      <c r="F93" s="269"/>
      <c r="G93" s="269"/>
      <c r="H93" s="269"/>
      <c r="I93" s="270"/>
      <c r="J93" s="194">
        <v>392745.05</v>
      </c>
      <c r="K93" s="194"/>
      <c r="L93" s="194">
        <v>0</v>
      </c>
      <c r="M93" s="194" t="s">
        <v>129</v>
      </c>
      <c r="N93" s="224"/>
      <c r="O93" s="224"/>
      <c r="P93" s="224"/>
      <c r="Q93" s="224"/>
      <c r="R93" s="224"/>
      <c r="S93" s="224"/>
      <c r="T93" s="186"/>
    </row>
    <row r="94" spans="1:20" s="1" customFormat="1" ht="15" customHeight="1">
      <c r="A94" s="246"/>
      <c r="B94" s="239" t="s">
        <v>130</v>
      </c>
      <c r="C94" s="268" t="s">
        <v>127</v>
      </c>
      <c r="D94" s="269"/>
      <c r="E94" s="269"/>
      <c r="F94" s="269"/>
      <c r="G94" s="269"/>
      <c r="H94" s="269"/>
      <c r="I94" s="270"/>
      <c r="J94" s="195">
        <v>11800</v>
      </c>
      <c r="K94" s="194"/>
      <c r="L94" s="194">
        <v>0</v>
      </c>
      <c r="M94" s="194" t="s">
        <v>129</v>
      </c>
      <c r="N94" s="224"/>
      <c r="O94" s="224"/>
      <c r="P94" s="224"/>
      <c r="Q94" s="224"/>
      <c r="R94" s="224"/>
      <c r="S94" s="224"/>
      <c r="T94" s="186"/>
    </row>
    <row r="95" spans="1:20" s="1" customFormat="1" ht="15" customHeight="1">
      <c r="A95" s="246"/>
      <c r="B95" s="239" t="s">
        <v>132</v>
      </c>
      <c r="C95" s="268" t="s">
        <v>133</v>
      </c>
      <c r="D95" s="269"/>
      <c r="E95" s="269"/>
      <c r="F95" s="269"/>
      <c r="G95" s="269"/>
      <c r="H95" s="269"/>
      <c r="I95" s="270"/>
      <c r="J95" s="192">
        <v>222860</v>
      </c>
      <c r="K95" s="192"/>
      <c r="L95" s="192">
        <v>17930</v>
      </c>
      <c r="M95" s="224" t="s">
        <v>194</v>
      </c>
      <c r="N95" s="224"/>
      <c r="O95" s="224"/>
      <c r="P95" s="224"/>
      <c r="Q95" s="224"/>
      <c r="R95" s="224"/>
      <c r="S95" s="224"/>
      <c r="T95" s="186"/>
    </row>
    <row r="96" spans="1:20" s="1" customFormat="1" ht="15" customHeight="1">
      <c r="A96" s="246"/>
      <c r="B96" s="239" t="s">
        <v>131</v>
      </c>
      <c r="C96" s="268" t="s">
        <v>134</v>
      </c>
      <c r="D96" s="269"/>
      <c r="E96" s="269"/>
      <c r="F96" s="269"/>
      <c r="G96" s="269"/>
      <c r="H96" s="269"/>
      <c r="I96" s="270"/>
      <c r="J96" s="192">
        <v>6070240.5899999999</v>
      </c>
      <c r="K96" s="192"/>
      <c r="L96" s="192">
        <v>0</v>
      </c>
      <c r="M96" s="224"/>
      <c r="N96" s="224"/>
      <c r="O96" s="224"/>
      <c r="P96" s="224"/>
      <c r="Q96" s="224"/>
      <c r="R96" s="224"/>
      <c r="S96" s="224"/>
      <c r="T96" s="186"/>
    </row>
    <row r="97" spans="1:20" s="1" customFormat="1" ht="15" customHeight="1">
      <c r="A97" s="246"/>
      <c r="B97" s="239" t="s">
        <v>135</v>
      </c>
      <c r="C97" s="268" t="s">
        <v>136</v>
      </c>
      <c r="D97" s="269"/>
      <c r="E97" s="269"/>
      <c r="F97" s="269"/>
      <c r="G97" s="269"/>
      <c r="H97" s="269"/>
      <c r="I97" s="270"/>
      <c r="J97" s="192">
        <v>50000</v>
      </c>
      <c r="K97" s="192"/>
      <c r="L97" s="192">
        <v>50000</v>
      </c>
      <c r="M97" s="190" t="s">
        <v>137</v>
      </c>
      <c r="N97" s="224"/>
      <c r="O97" s="224"/>
      <c r="P97" s="224"/>
      <c r="Q97" s="224"/>
      <c r="R97" s="224"/>
      <c r="S97" s="224"/>
      <c r="T97" s="186"/>
    </row>
    <row r="98" spans="1:20" s="1" customFormat="1" ht="15" customHeight="1">
      <c r="A98" s="246"/>
      <c r="B98" s="239" t="s">
        <v>138</v>
      </c>
      <c r="C98" s="268" t="s">
        <v>139</v>
      </c>
      <c r="D98" s="269"/>
      <c r="E98" s="269"/>
      <c r="F98" s="269"/>
      <c r="G98" s="269"/>
      <c r="H98" s="269"/>
      <c r="I98" s="270"/>
      <c r="J98" s="192">
        <v>200000</v>
      </c>
      <c r="K98" s="192"/>
      <c r="L98" s="192">
        <v>0</v>
      </c>
      <c r="M98" s="224"/>
      <c r="N98" s="224"/>
      <c r="O98" s="224"/>
      <c r="P98" s="224"/>
      <c r="Q98" s="224"/>
      <c r="R98" s="224"/>
      <c r="S98" s="224"/>
      <c r="T98" s="186"/>
    </row>
    <row r="99" spans="1:20" s="1" customFormat="1" ht="15" customHeight="1">
      <c r="A99" s="246"/>
      <c r="B99" s="239" t="s">
        <v>141</v>
      </c>
      <c r="C99" s="268" t="s">
        <v>143</v>
      </c>
      <c r="D99" s="269"/>
      <c r="E99" s="269"/>
      <c r="F99" s="269"/>
      <c r="G99" s="269"/>
      <c r="H99" s="269"/>
      <c r="I99" s="270"/>
      <c r="J99" s="192">
        <v>6746.49</v>
      </c>
      <c r="K99" s="192"/>
      <c r="L99" s="192">
        <v>6746.49</v>
      </c>
      <c r="M99" s="224" t="s">
        <v>195</v>
      </c>
      <c r="N99" s="224"/>
      <c r="O99" s="224"/>
      <c r="P99" s="224"/>
      <c r="Q99" s="224"/>
      <c r="R99" s="224"/>
      <c r="S99" s="224"/>
      <c r="T99" s="186"/>
    </row>
    <row r="100" spans="1:20" s="1" customFormat="1" ht="15" customHeight="1">
      <c r="A100" s="246"/>
      <c r="B100" s="239" t="s">
        <v>142</v>
      </c>
      <c r="C100" s="280" t="s">
        <v>144</v>
      </c>
      <c r="D100" s="281"/>
      <c r="E100" s="281"/>
      <c r="F100" s="281"/>
      <c r="G100" s="281"/>
      <c r="H100" s="281"/>
      <c r="I100" s="282"/>
      <c r="J100" s="192">
        <v>500000</v>
      </c>
      <c r="K100" s="192"/>
      <c r="L100" s="192">
        <v>500000</v>
      </c>
      <c r="M100" s="224" t="s">
        <v>196</v>
      </c>
      <c r="N100" s="224"/>
      <c r="O100" s="224"/>
      <c r="P100" s="224"/>
      <c r="Q100" s="224"/>
      <c r="R100" s="224"/>
      <c r="S100" s="224"/>
      <c r="T100" s="186"/>
    </row>
    <row r="101" spans="1:20" s="1" customFormat="1" ht="15" customHeight="1">
      <c r="A101" s="246"/>
      <c r="B101" s="239" t="s">
        <v>145</v>
      </c>
      <c r="C101" s="265" t="s">
        <v>146</v>
      </c>
      <c r="D101" s="266"/>
      <c r="E101" s="266"/>
      <c r="F101" s="266"/>
      <c r="G101" s="266"/>
      <c r="H101" s="266"/>
      <c r="I101" s="267"/>
      <c r="J101" s="192">
        <v>1565</v>
      </c>
      <c r="K101" s="192"/>
      <c r="L101" s="192">
        <v>1565</v>
      </c>
      <c r="M101" s="224" t="s">
        <v>197</v>
      </c>
      <c r="N101" s="224"/>
      <c r="O101" s="224"/>
      <c r="P101" s="224"/>
      <c r="Q101" s="224"/>
      <c r="R101" s="224"/>
      <c r="S101" s="224"/>
      <c r="T101" s="186"/>
    </row>
    <row r="102" spans="1:20" s="1" customFormat="1" ht="15" customHeight="1">
      <c r="A102" s="246"/>
      <c r="B102" s="239" t="s">
        <v>147</v>
      </c>
      <c r="C102" s="265" t="s">
        <v>217</v>
      </c>
      <c r="D102" s="266"/>
      <c r="E102" s="266"/>
      <c r="F102" s="266"/>
      <c r="G102" s="266"/>
      <c r="H102" s="266"/>
      <c r="I102" s="267"/>
      <c r="J102" s="192">
        <v>2743685.47</v>
      </c>
      <c r="K102" s="192"/>
      <c r="L102" s="225">
        <v>26942.84</v>
      </c>
      <c r="M102" s="224"/>
      <c r="N102" s="224"/>
      <c r="O102" s="224"/>
      <c r="P102" s="224"/>
      <c r="Q102" s="224"/>
      <c r="R102" s="224"/>
      <c r="S102" s="224"/>
      <c r="T102" s="186"/>
    </row>
    <row r="103" spans="1:20" s="1" customFormat="1" ht="15" customHeight="1">
      <c r="A103" s="246"/>
      <c r="B103" s="239" t="s">
        <v>148</v>
      </c>
      <c r="C103" s="265" t="s">
        <v>149</v>
      </c>
      <c r="D103" s="266"/>
      <c r="E103" s="266"/>
      <c r="F103" s="266"/>
      <c r="G103" s="266"/>
      <c r="H103" s="266"/>
      <c r="I103" s="267"/>
      <c r="J103" s="192">
        <v>16449642.43</v>
      </c>
      <c r="K103" s="192"/>
      <c r="L103" s="192">
        <v>0</v>
      </c>
      <c r="M103" s="224"/>
      <c r="N103" s="224"/>
      <c r="O103" s="224"/>
      <c r="P103" s="224"/>
      <c r="Q103" s="224"/>
      <c r="R103" s="224"/>
      <c r="S103" s="224"/>
      <c r="T103" s="186"/>
    </row>
    <row r="104" spans="1:20" s="1" customFormat="1" ht="15" customHeight="1">
      <c r="A104" s="246"/>
      <c r="B104" s="239" t="s">
        <v>150</v>
      </c>
      <c r="C104" s="265" t="s">
        <v>149</v>
      </c>
      <c r="D104" s="266"/>
      <c r="E104" s="266"/>
      <c r="F104" s="266"/>
      <c r="G104" s="266"/>
      <c r="H104" s="266"/>
      <c r="I104" s="267"/>
      <c r="J104" s="192">
        <v>18749273.670000002</v>
      </c>
      <c r="K104" s="192"/>
      <c r="L104" s="192">
        <v>0</v>
      </c>
      <c r="M104" s="224"/>
      <c r="N104" s="224"/>
      <c r="O104" s="224"/>
      <c r="P104" s="224"/>
      <c r="Q104" s="224"/>
      <c r="R104" s="224"/>
      <c r="S104" s="224"/>
      <c r="T104" s="186"/>
    </row>
    <row r="105" spans="1:20" s="1" customFormat="1" ht="15" customHeight="1">
      <c r="A105" s="246"/>
      <c r="B105" s="239" t="s">
        <v>151</v>
      </c>
      <c r="C105" s="265" t="s">
        <v>152</v>
      </c>
      <c r="D105" s="266"/>
      <c r="E105" s="266"/>
      <c r="F105" s="266"/>
      <c r="G105" s="266"/>
      <c r="H105" s="266"/>
      <c r="I105" s="267"/>
      <c r="J105" s="192">
        <v>1500</v>
      </c>
      <c r="K105" s="192"/>
      <c r="L105" s="192">
        <v>1500</v>
      </c>
      <c r="M105" s="224" t="s">
        <v>198</v>
      </c>
      <c r="N105" s="224"/>
      <c r="O105" s="224"/>
      <c r="P105" s="224"/>
      <c r="Q105" s="224"/>
      <c r="R105" s="224"/>
      <c r="S105" s="224"/>
      <c r="T105" s="186"/>
    </row>
    <row r="106" spans="1:20" s="1" customFormat="1" ht="15" customHeight="1">
      <c r="A106" s="246"/>
      <c r="B106" s="239" t="s">
        <v>154</v>
      </c>
      <c r="C106" s="265" t="s">
        <v>155</v>
      </c>
      <c r="D106" s="266"/>
      <c r="E106" s="266"/>
      <c r="F106" s="266"/>
      <c r="G106" s="266"/>
      <c r="H106" s="266"/>
      <c r="I106" s="267"/>
      <c r="J106" s="192">
        <v>7300</v>
      </c>
      <c r="K106" s="192"/>
      <c r="L106" s="192">
        <v>0</v>
      </c>
      <c r="M106" s="224"/>
      <c r="N106" s="224"/>
      <c r="O106" s="224"/>
      <c r="P106" s="224"/>
      <c r="Q106" s="224"/>
      <c r="R106" s="224"/>
      <c r="S106" s="224"/>
      <c r="T106" s="186"/>
    </row>
    <row r="107" spans="1:20" s="1" customFormat="1" ht="15" customHeight="1">
      <c r="A107" s="246"/>
      <c r="B107" s="239" t="s">
        <v>156</v>
      </c>
      <c r="C107" s="265" t="s">
        <v>157</v>
      </c>
      <c r="D107" s="266"/>
      <c r="E107" s="266"/>
      <c r="F107" s="266"/>
      <c r="G107" s="266"/>
      <c r="H107" s="266"/>
      <c r="I107" s="267"/>
      <c r="J107" s="192">
        <v>19350</v>
      </c>
      <c r="K107" s="192"/>
      <c r="L107" s="192">
        <v>0</v>
      </c>
      <c r="M107" s="224"/>
      <c r="N107" s="224"/>
      <c r="O107" s="224"/>
      <c r="P107" s="224"/>
      <c r="Q107" s="224"/>
      <c r="R107" s="224"/>
      <c r="S107" s="224"/>
      <c r="T107" s="186"/>
    </row>
    <row r="108" spans="1:20" s="1" customFormat="1" ht="15" customHeight="1">
      <c r="A108" s="246"/>
      <c r="B108" s="239" t="s">
        <v>158</v>
      </c>
      <c r="C108" s="265" t="s">
        <v>157</v>
      </c>
      <c r="D108" s="266"/>
      <c r="E108" s="266"/>
      <c r="F108" s="266"/>
      <c r="G108" s="266"/>
      <c r="H108" s="266"/>
      <c r="I108" s="267"/>
      <c r="J108" s="192">
        <v>31200</v>
      </c>
      <c r="K108" s="192"/>
      <c r="L108" s="192">
        <v>6700</v>
      </c>
      <c r="M108" s="190" t="s">
        <v>199</v>
      </c>
      <c r="N108" s="224"/>
      <c r="O108" s="224"/>
      <c r="P108" s="224"/>
      <c r="Q108" s="224"/>
      <c r="R108" s="224"/>
      <c r="S108" s="224"/>
      <c r="T108" s="186"/>
    </row>
    <row r="109" spans="1:20" s="1" customFormat="1" ht="15" customHeight="1">
      <c r="A109" s="246"/>
      <c r="B109" s="239" t="s">
        <v>159</v>
      </c>
      <c r="C109" s="265" t="s">
        <v>153</v>
      </c>
      <c r="D109" s="266"/>
      <c r="E109" s="266"/>
      <c r="F109" s="266"/>
      <c r="G109" s="266"/>
      <c r="H109" s="266"/>
      <c r="I109" s="267"/>
      <c r="J109" s="192">
        <v>306910</v>
      </c>
      <c r="K109" s="192"/>
      <c r="L109" s="192">
        <v>0</v>
      </c>
      <c r="M109" s="224"/>
      <c r="N109" s="224"/>
      <c r="O109" s="224"/>
      <c r="P109" s="224"/>
      <c r="Q109" s="224"/>
      <c r="R109" s="224"/>
      <c r="S109" s="224"/>
      <c r="T109" s="186"/>
    </row>
    <row r="110" spans="1:20" s="1" customFormat="1" ht="15" customHeight="1">
      <c r="A110" s="246"/>
      <c r="B110" s="239" t="s">
        <v>154</v>
      </c>
      <c r="C110" s="265" t="s">
        <v>155</v>
      </c>
      <c r="D110" s="266"/>
      <c r="E110" s="266"/>
      <c r="F110" s="266"/>
      <c r="G110" s="266"/>
      <c r="H110" s="266"/>
      <c r="I110" s="267"/>
      <c r="J110" s="192">
        <v>20661.98</v>
      </c>
      <c r="K110" s="192"/>
      <c r="L110" s="192">
        <v>0</v>
      </c>
      <c r="M110" s="224"/>
      <c r="N110" s="224"/>
      <c r="O110" s="224"/>
      <c r="P110" s="224"/>
      <c r="Q110" s="224"/>
      <c r="R110" s="224"/>
      <c r="S110" s="224"/>
      <c r="T110" s="186"/>
    </row>
    <row r="111" spans="1:20" s="1" customFormat="1" ht="15" customHeight="1">
      <c r="A111" s="246"/>
      <c r="B111" s="239" t="s">
        <v>160</v>
      </c>
      <c r="C111" s="265" t="s">
        <v>157</v>
      </c>
      <c r="D111" s="266"/>
      <c r="E111" s="266"/>
      <c r="F111" s="266"/>
      <c r="G111" s="266"/>
      <c r="H111" s="266"/>
      <c r="I111" s="267"/>
      <c r="J111" s="192">
        <v>2685</v>
      </c>
      <c r="K111" s="192"/>
      <c r="L111" s="192">
        <v>0</v>
      </c>
      <c r="M111" s="224"/>
      <c r="N111" s="224"/>
      <c r="O111" s="224"/>
      <c r="P111" s="224"/>
      <c r="Q111" s="224"/>
      <c r="R111" s="224"/>
      <c r="S111" s="224"/>
      <c r="T111" s="186"/>
    </row>
    <row r="112" spans="1:20" s="1" customFormat="1" ht="15" customHeight="1">
      <c r="A112" s="246"/>
      <c r="B112" s="239" t="s">
        <v>216</v>
      </c>
      <c r="C112" s="265" t="s">
        <v>161</v>
      </c>
      <c r="D112" s="266"/>
      <c r="E112" s="266"/>
      <c r="F112" s="266"/>
      <c r="G112" s="266"/>
      <c r="H112" s="266"/>
      <c r="I112" s="267"/>
      <c r="J112" s="192">
        <v>1333</v>
      </c>
      <c r="K112" s="192"/>
      <c r="L112" s="192">
        <v>1333</v>
      </c>
      <c r="M112" s="190" t="s">
        <v>200</v>
      </c>
      <c r="N112" s="224"/>
      <c r="O112" s="224"/>
      <c r="P112" s="224"/>
      <c r="Q112" s="224"/>
      <c r="R112" s="224"/>
      <c r="S112" s="224"/>
      <c r="T112" s="186"/>
    </row>
    <row r="113" spans="1:241" s="1" customFormat="1" ht="15" customHeight="1">
      <c r="A113" s="246"/>
      <c r="B113" s="239" t="s">
        <v>162</v>
      </c>
      <c r="C113" s="265" t="s">
        <v>163</v>
      </c>
      <c r="D113" s="266"/>
      <c r="E113" s="266"/>
      <c r="F113" s="266"/>
      <c r="G113" s="266"/>
      <c r="H113" s="266"/>
      <c r="I113" s="267"/>
      <c r="J113" s="192">
        <v>1570</v>
      </c>
      <c r="K113" s="192"/>
      <c r="L113" s="192">
        <v>1570</v>
      </c>
      <c r="M113" s="224" t="s">
        <v>201</v>
      </c>
      <c r="N113" s="224"/>
      <c r="O113" s="224"/>
      <c r="P113" s="224"/>
      <c r="Q113" s="224"/>
      <c r="R113" s="224"/>
      <c r="S113" s="224"/>
      <c r="T113" s="186"/>
    </row>
    <row r="114" spans="1:241" s="1" customFormat="1" ht="15" customHeight="1">
      <c r="A114" s="246"/>
      <c r="B114" s="239" t="s">
        <v>164</v>
      </c>
      <c r="C114" s="265" t="s">
        <v>165</v>
      </c>
      <c r="D114" s="266"/>
      <c r="E114" s="266"/>
      <c r="F114" s="266"/>
      <c r="G114" s="266"/>
      <c r="H114" s="266"/>
      <c r="I114" s="267"/>
      <c r="J114" s="192">
        <v>1624853.38</v>
      </c>
      <c r="K114" s="192"/>
      <c r="L114" s="192">
        <v>0</v>
      </c>
      <c r="M114" s="224"/>
      <c r="N114" s="224"/>
      <c r="O114" s="224"/>
      <c r="P114" s="224"/>
      <c r="Q114" s="224"/>
      <c r="R114" s="224"/>
      <c r="S114" s="224"/>
      <c r="T114" s="186"/>
    </row>
    <row r="115" spans="1:241" s="1" customFormat="1" ht="15" customHeight="1">
      <c r="A115" s="246"/>
      <c r="B115" s="239" t="s">
        <v>166</v>
      </c>
      <c r="C115" s="265" t="s">
        <v>165</v>
      </c>
      <c r="D115" s="266"/>
      <c r="E115" s="266"/>
      <c r="F115" s="266"/>
      <c r="G115" s="266"/>
      <c r="H115" s="266"/>
      <c r="I115" s="267"/>
      <c r="J115" s="192">
        <v>195905.37</v>
      </c>
      <c r="K115" s="192"/>
      <c r="L115" s="192">
        <v>0</v>
      </c>
      <c r="M115" s="224"/>
      <c r="N115" s="224"/>
      <c r="O115" s="224"/>
      <c r="P115" s="224"/>
      <c r="Q115" s="224"/>
      <c r="R115" s="224"/>
      <c r="S115" s="224"/>
      <c r="T115" s="186"/>
    </row>
    <row r="116" spans="1:241" s="1" customFormat="1" ht="15" customHeight="1">
      <c r="A116" s="246"/>
      <c r="B116" s="239" t="s">
        <v>167</v>
      </c>
      <c r="C116" s="265" t="s">
        <v>168</v>
      </c>
      <c r="D116" s="266"/>
      <c r="E116" s="266"/>
      <c r="F116" s="266"/>
      <c r="G116" s="266"/>
      <c r="H116" s="266"/>
      <c r="I116" s="267"/>
      <c r="J116" s="192">
        <v>1750</v>
      </c>
      <c r="K116" s="192"/>
      <c r="L116" s="192">
        <v>0</v>
      </c>
      <c r="M116" s="224"/>
      <c r="N116" s="224"/>
      <c r="O116" s="224"/>
      <c r="P116" s="224"/>
      <c r="Q116" s="224"/>
      <c r="R116" s="224"/>
      <c r="S116" s="224"/>
      <c r="T116" s="186"/>
    </row>
    <row r="117" spans="1:241" s="1" customFormat="1" ht="15" customHeight="1">
      <c r="A117" s="246"/>
      <c r="B117" s="239" t="s">
        <v>169</v>
      </c>
      <c r="C117" s="265" t="s">
        <v>170</v>
      </c>
      <c r="D117" s="266"/>
      <c r="E117" s="266"/>
      <c r="F117" s="266"/>
      <c r="G117" s="266"/>
      <c r="H117" s="266"/>
      <c r="I117" s="267"/>
      <c r="J117" s="192">
        <v>1300</v>
      </c>
      <c r="K117" s="192"/>
      <c r="L117" s="192">
        <v>1300</v>
      </c>
      <c r="M117" s="190" t="s">
        <v>202</v>
      </c>
      <c r="N117" s="224"/>
      <c r="O117" s="224"/>
      <c r="P117" s="224"/>
      <c r="Q117" s="224"/>
      <c r="R117" s="224"/>
      <c r="S117" s="224"/>
      <c r="T117" s="186"/>
    </row>
    <row r="118" spans="1:241" s="1" customFormat="1" ht="15" customHeight="1">
      <c r="A118" s="246"/>
      <c r="B118" s="239" t="s">
        <v>171</v>
      </c>
      <c r="C118" s="265" t="s">
        <v>172</v>
      </c>
      <c r="D118" s="266"/>
      <c r="E118" s="266"/>
      <c r="F118" s="266"/>
      <c r="G118" s="266"/>
      <c r="H118" s="266"/>
      <c r="I118" s="267"/>
      <c r="J118" s="192">
        <v>1233</v>
      </c>
      <c r="K118" s="192"/>
      <c r="L118" s="192">
        <v>1233</v>
      </c>
      <c r="M118" s="190" t="s">
        <v>203</v>
      </c>
      <c r="N118" s="224"/>
      <c r="O118" s="224"/>
      <c r="P118" s="224"/>
      <c r="Q118" s="224"/>
      <c r="R118" s="224"/>
      <c r="S118" s="224"/>
      <c r="T118" s="186"/>
    </row>
    <row r="119" spans="1:241" s="1" customFormat="1" ht="15" customHeight="1">
      <c r="A119" s="246"/>
      <c r="B119" s="239" t="s">
        <v>211</v>
      </c>
      <c r="C119" s="265" t="s">
        <v>212</v>
      </c>
      <c r="D119" s="266"/>
      <c r="E119" s="266"/>
      <c r="F119" s="266"/>
      <c r="G119" s="266"/>
      <c r="H119" s="266"/>
      <c r="I119" s="267"/>
      <c r="J119" s="192">
        <v>800000</v>
      </c>
      <c r="K119" s="192"/>
      <c r="L119" s="192">
        <v>0</v>
      </c>
      <c r="M119" s="224"/>
      <c r="N119" s="224"/>
      <c r="O119" s="224"/>
      <c r="P119" s="224"/>
      <c r="Q119" s="224"/>
      <c r="R119" s="224"/>
      <c r="S119" s="224"/>
      <c r="T119" s="186"/>
    </row>
    <row r="120" spans="1:241" s="1" customFormat="1" ht="15" customHeight="1">
      <c r="A120" s="246"/>
      <c r="B120" s="239" t="s">
        <v>173</v>
      </c>
      <c r="C120" s="265" t="s">
        <v>174</v>
      </c>
      <c r="D120" s="266"/>
      <c r="E120" s="266"/>
      <c r="F120" s="266"/>
      <c r="G120" s="266"/>
      <c r="H120" s="266"/>
      <c r="I120" s="267"/>
      <c r="J120" s="192">
        <v>1881006.4</v>
      </c>
      <c r="K120" s="192"/>
      <c r="L120" s="192">
        <v>0</v>
      </c>
      <c r="M120" s="186"/>
      <c r="N120" s="186"/>
      <c r="O120" s="186"/>
      <c r="P120" s="186"/>
      <c r="Q120" s="186"/>
      <c r="R120" s="186"/>
      <c r="S120" s="186"/>
      <c r="T120" s="186"/>
    </row>
    <row r="121" spans="1:241" s="1" customFormat="1" ht="15" customHeight="1" thickBot="1">
      <c r="A121" s="246"/>
      <c r="B121" s="239" t="s">
        <v>204</v>
      </c>
      <c r="C121" s="268"/>
      <c r="D121" s="269"/>
      <c r="E121" s="269"/>
      <c r="F121" s="269"/>
      <c r="G121" s="269"/>
      <c r="H121" s="269"/>
      <c r="I121" s="270"/>
      <c r="J121" s="192"/>
      <c r="K121" s="192"/>
      <c r="L121" s="221">
        <v>505912.5</v>
      </c>
      <c r="M121" s="18"/>
      <c r="N121" s="18"/>
      <c r="O121" s="17"/>
      <c r="P121" s="120"/>
      <c r="Q121" s="17"/>
      <c r="R121" s="17"/>
      <c r="S121" s="127"/>
      <c r="T121" s="14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</row>
    <row r="122" spans="1:241" s="1" customFormat="1" ht="15" customHeight="1" thickBot="1">
      <c r="A122" s="246"/>
      <c r="B122" s="239" t="s">
        <v>72</v>
      </c>
      <c r="C122" s="271"/>
      <c r="D122" s="272"/>
      <c r="E122" s="272"/>
      <c r="F122" s="272"/>
      <c r="G122" s="272"/>
      <c r="H122" s="272"/>
      <c r="I122" s="273"/>
      <c r="J122" s="192"/>
      <c r="K122" s="193"/>
      <c r="L122" s="220">
        <f>SUM(L79:L121)</f>
        <v>1880853.3900000001</v>
      </c>
      <c r="M122" s="178"/>
      <c r="N122" s="18"/>
      <c r="O122" s="17"/>
      <c r="P122" s="120"/>
      <c r="Q122" s="17"/>
      <c r="R122" s="17"/>
      <c r="S122" s="127"/>
      <c r="T122" s="14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</row>
    <row r="123" spans="1:241" s="1" customFormat="1" ht="30" customHeight="1" thickBot="1">
      <c r="A123" s="246"/>
      <c r="B123" s="263" t="s">
        <v>214</v>
      </c>
      <c r="C123" s="263"/>
      <c r="D123" s="263"/>
      <c r="E123" s="263"/>
      <c r="F123" s="263"/>
      <c r="G123" s="263"/>
      <c r="H123" s="263"/>
      <c r="I123" s="264"/>
      <c r="J123" s="192"/>
      <c r="K123" s="193"/>
      <c r="L123" s="252">
        <f>L38+L75+L122</f>
        <v>11024320.104999999</v>
      </c>
      <c r="M123" s="226"/>
      <c r="N123" s="18"/>
      <c r="O123" s="17"/>
      <c r="P123" s="120"/>
      <c r="Q123" s="17"/>
      <c r="R123" s="17"/>
      <c r="S123" s="127"/>
      <c r="T123" s="14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</row>
    <row r="124" spans="1:241" s="152" customFormat="1" ht="34.5" customHeight="1">
      <c r="B124" s="169"/>
      <c r="C124" s="153"/>
      <c r="D124" s="153"/>
      <c r="E124" s="153"/>
      <c r="F124" s="170"/>
      <c r="G124" s="169"/>
      <c r="H124" s="169"/>
      <c r="I124" s="169"/>
      <c r="J124" s="171"/>
      <c r="K124" s="172"/>
      <c r="L124" s="149"/>
      <c r="M124" s="171"/>
      <c r="N124" s="171"/>
      <c r="O124" s="169"/>
      <c r="P124" s="149"/>
      <c r="Q124" s="169"/>
      <c r="R124" s="169"/>
      <c r="S124" s="173"/>
      <c r="T124" s="174"/>
      <c r="U124" s="175"/>
    </row>
    <row r="125" spans="1:241" s="4" customFormat="1" ht="35.25" customHeight="1">
      <c r="A125" s="236"/>
      <c r="B125" s="305" t="s">
        <v>210</v>
      </c>
      <c r="C125" s="274"/>
      <c r="D125" s="274"/>
      <c r="E125" s="275"/>
      <c r="F125" s="134"/>
      <c r="G125" s="39"/>
      <c r="H125" s="39"/>
      <c r="I125" s="39"/>
      <c r="J125" s="67"/>
      <c r="K125" s="29"/>
      <c r="L125" s="134" t="s">
        <v>110</v>
      </c>
      <c r="M125" s="39"/>
      <c r="N125" s="67"/>
      <c r="O125" s="39"/>
      <c r="P125" s="39"/>
      <c r="Q125" s="286"/>
      <c r="R125" s="286"/>
      <c r="S125" s="286"/>
      <c r="T125" s="287"/>
      <c r="U125" s="5"/>
    </row>
    <row r="126" spans="1:241" s="1" customFormat="1" ht="29.1" customHeight="1">
      <c r="A126" s="246"/>
      <c r="B126" s="329" t="s">
        <v>226</v>
      </c>
      <c r="C126" s="330"/>
      <c r="D126" s="330"/>
      <c r="E126" s="331"/>
      <c r="F126" s="107"/>
      <c r="G126" s="180"/>
      <c r="H126" s="180"/>
      <c r="I126" s="180"/>
      <c r="J126" s="181"/>
      <c r="K126" s="181"/>
      <c r="L126" s="253">
        <f>657302.16+124104.08+10984.32+161531.89-9122.67+753.81+169393.11-8615.59+162300.38+1308808.1-11589.71+177231.23+92.8+2</f>
        <v>2743175.9099999997</v>
      </c>
      <c r="M126" s="183"/>
      <c r="N126" s="183"/>
      <c r="O126" s="183"/>
      <c r="P126" s="184"/>
      <c r="Q126" s="183"/>
      <c r="R126" s="183"/>
      <c r="S126" s="182"/>
      <c r="T126" s="185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</row>
    <row r="127" spans="1:241" s="152" customFormat="1" ht="34.5" customHeight="1">
      <c r="B127" s="154"/>
      <c r="C127" s="163"/>
      <c r="D127" s="163"/>
      <c r="E127" s="163"/>
      <c r="F127" s="164"/>
      <c r="G127" s="154"/>
      <c r="H127" s="154"/>
      <c r="I127" s="154"/>
      <c r="J127" s="165"/>
      <c r="K127" s="166"/>
      <c r="L127" s="179"/>
      <c r="M127" s="154"/>
      <c r="N127" s="154"/>
      <c r="O127" s="154"/>
      <c r="P127" s="179"/>
      <c r="Q127" s="154"/>
      <c r="R127" s="154"/>
      <c r="S127" s="167"/>
      <c r="T127" s="168"/>
      <c r="U127" s="151"/>
    </row>
    <row r="128" spans="1:241" s="4" customFormat="1" ht="35.25" customHeight="1">
      <c r="A128" s="237" t="s">
        <v>219</v>
      </c>
      <c r="B128" s="274" t="s">
        <v>209</v>
      </c>
      <c r="C128" s="274"/>
      <c r="D128" s="274"/>
      <c r="E128" s="275"/>
      <c r="F128" s="38"/>
      <c r="G128" s="39"/>
      <c r="H128" s="39"/>
      <c r="I128" s="39"/>
      <c r="J128" s="67"/>
      <c r="K128" s="29"/>
      <c r="L128" s="31"/>
      <c r="M128" s="39"/>
      <c r="N128" s="67"/>
      <c r="O128" s="39"/>
      <c r="P128" s="39"/>
      <c r="Q128" s="39"/>
      <c r="R128" s="39"/>
      <c r="S128" s="161"/>
      <c r="T128" s="155"/>
      <c r="U128" s="5"/>
    </row>
    <row r="129" spans="1:241" s="207" customFormat="1" ht="24.95" customHeight="1">
      <c r="A129" s="246"/>
      <c r="B129" s="228" t="s">
        <v>76</v>
      </c>
      <c r="C129" s="222"/>
      <c r="D129" s="190"/>
      <c r="E129" s="190"/>
      <c r="F129" s="222"/>
      <c r="G129" s="190"/>
      <c r="H129" s="136">
        <v>8000000</v>
      </c>
      <c r="I129" s="36"/>
      <c r="J129" s="136"/>
      <c r="K129" s="144"/>
      <c r="L129" s="49">
        <v>8000000</v>
      </c>
      <c r="M129" s="36"/>
      <c r="N129" s="36"/>
      <c r="O129" s="36"/>
      <c r="P129" s="49"/>
      <c r="Q129" s="36"/>
      <c r="R129" s="36"/>
      <c r="S129" s="126"/>
      <c r="T129" s="143"/>
      <c r="U129" s="11"/>
      <c r="V129" s="11"/>
      <c r="W129" s="11"/>
      <c r="X129" s="11"/>
      <c r="Y129" s="11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</row>
    <row r="130" spans="1:241" s="207" customFormat="1" ht="24.95" customHeight="1">
      <c r="A130" s="246"/>
      <c r="B130" s="241" t="s">
        <v>73</v>
      </c>
      <c r="C130" s="210" t="s">
        <v>213</v>
      </c>
      <c r="D130" s="211"/>
      <c r="E130" s="211"/>
      <c r="F130" s="212"/>
      <c r="G130" s="190"/>
      <c r="H130" s="136">
        <v>93854.59</v>
      </c>
      <c r="I130" s="36"/>
      <c r="J130" s="136"/>
      <c r="K130" s="144"/>
      <c r="L130" s="49">
        <v>93854.59</v>
      </c>
      <c r="M130" s="36"/>
      <c r="N130" s="36"/>
      <c r="O130" s="36"/>
      <c r="P130" s="49"/>
      <c r="Q130" s="36"/>
      <c r="R130" s="36"/>
      <c r="S130" s="102" t="s">
        <v>78</v>
      </c>
      <c r="T130" s="143"/>
      <c r="U130" s="11"/>
      <c r="V130" s="11"/>
      <c r="W130" s="11"/>
      <c r="X130" s="11"/>
      <c r="Y130" s="11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</row>
    <row r="131" spans="1:241" s="207" customFormat="1" ht="24.95" customHeight="1">
      <c r="A131" s="246"/>
      <c r="B131" s="241" t="s">
        <v>74</v>
      </c>
      <c r="C131" s="222"/>
      <c r="D131" s="190"/>
      <c r="E131" s="190"/>
      <c r="F131" s="222"/>
      <c r="G131" s="190"/>
      <c r="H131" s="136">
        <v>1870714.03</v>
      </c>
      <c r="I131" s="36"/>
      <c r="J131" s="136"/>
      <c r="K131" s="144"/>
      <c r="L131" s="49">
        <v>1870714.03</v>
      </c>
      <c r="M131" s="36"/>
      <c r="N131" s="36"/>
      <c r="O131" s="36"/>
      <c r="P131" s="49"/>
      <c r="Q131" s="36"/>
      <c r="R131" s="36"/>
      <c r="S131" s="126"/>
      <c r="T131" s="143"/>
      <c r="U131" s="11"/>
      <c r="V131" s="11"/>
      <c r="W131" s="11"/>
      <c r="X131" s="11"/>
      <c r="Y131" s="11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</row>
    <row r="132" spans="1:241" s="207" customFormat="1" ht="24.95" customHeight="1">
      <c r="A132" s="246" t="s">
        <v>220</v>
      </c>
      <c r="B132" s="241" t="s">
        <v>75</v>
      </c>
      <c r="C132" s="222"/>
      <c r="D132" s="190"/>
      <c r="E132" s="190"/>
      <c r="F132" s="222"/>
      <c r="G132" s="190"/>
      <c r="H132" s="136">
        <v>1000000</v>
      </c>
      <c r="I132" s="36"/>
      <c r="J132" s="136"/>
      <c r="K132" s="144"/>
      <c r="L132" s="49">
        <v>1000000</v>
      </c>
      <c r="M132" s="36"/>
      <c r="N132" s="36"/>
      <c r="O132" s="36"/>
      <c r="P132" s="49"/>
      <c r="Q132" s="36"/>
      <c r="R132" s="36"/>
      <c r="S132" s="126"/>
      <c r="T132" s="143"/>
      <c r="U132" s="11"/>
      <c r="V132" s="11"/>
      <c r="W132" s="11"/>
      <c r="X132" s="11"/>
      <c r="Y132" s="11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</row>
    <row r="133" spans="1:241" s="207" customFormat="1" ht="24.95" customHeight="1">
      <c r="A133" s="250" t="s">
        <v>222</v>
      </c>
      <c r="B133" s="241" t="s">
        <v>77</v>
      </c>
      <c r="C133" s="222"/>
      <c r="D133" s="190"/>
      <c r="E133" s="190"/>
      <c r="F133" s="222"/>
      <c r="G133" s="190"/>
      <c r="H133" s="136">
        <v>800000</v>
      </c>
      <c r="I133" s="36"/>
      <c r="J133" s="136"/>
      <c r="K133" s="144"/>
      <c r="L133" s="49">
        <v>800000</v>
      </c>
      <c r="M133" s="36"/>
      <c r="N133" s="36"/>
      <c r="O133" s="36"/>
      <c r="P133" s="49"/>
      <c r="Q133" s="36"/>
      <c r="R133" s="36"/>
      <c r="S133" s="126"/>
      <c r="T133" s="143"/>
      <c r="U133" s="11"/>
      <c r="V133" s="11"/>
      <c r="W133" s="11"/>
      <c r="X133" s="11"/>
      <c r="Y133" s="11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</row>
    <row r="134" spans="1:241" s="207" customFormat="1" ht="24.95" customHeight="1">
      <c r="A134" s="246"/>
      <c r="B134" s="241" t="s">
        <v>99</v>
      </c>
      <c r="C134" s="223" t="s">
        <v>206</v>
      </c>
      <c r="D134" s="190" t="s">
        <v>233</v>
      </c>
      <c r="E134" s="190"/>
      <c r="F134" s="222"/>
      <c r="G134" s="190"/>
      <c r="H134" s="258">
        <v>3694426.93</v>
      </c>
      <c r="I134" s="36"/>
      <c r="J134" s="136"/>
      <c r="K134" s="144"/>
      <c r="L134" s="49">
        <v>0</v>
      </c>
      <c r="M134" s="36"/>
      <c r="N134" s="36"/>
      <c r="O134" s="36"/>
      <c r="P134" s="49"/>
      <c r="Q134" s="36"/>
      <c r="R134" s="36"/>
      <c r="S134" s="126"/>
      <c r="T134" s="143"/>
      <c r="U134" s="11"/>
      <c r="V134" s="11"/>
      <c r="W134" s="11"/>
      <c r="X134" s="11"/>
      <c r="Y134" s="11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</row>
    <row r="135" spans="1:241" s="207" customFormat="1" ht="24.95" customHeight="1">
      <c r="A135" s="246"/>
      <c r="B135" s="241" t="s">
        <v>100</v>
      </c>
      <c r="C135" s="223" t="s">
        <v>206</v>
      </c>
      <c r="D135" s="190" t="s">
        <v>233</v>
      </c>
      <c r="E135" s="190"/>
      <c r="F135" s="222"/>
      <c r="G135" s="190"/>
      <c r="H135" s="258">
        <v>3852639</v>
      </c>
      <c r="I135" s="36"/>
      <c r="J135" s="136"/>
      <c r="K135" s="144"/>
      <c r="L135" s="49">
        <v>0</v>
      </c>
      <c r="M135" s="36"/>
      <c r="N135" s="36"/>
      <c r="O135" s="36"/>
      <c r="P135" s="49"/>
      <c r="Q135" s="36"/>
      <c r="R135" s="36"/>
      <c r="S135" s="126"/>
      <c r="T135" s="143"/>
      <c r="U135" s="11"/>
      <c r="V135" s="11"/>
      <c r="W135" s="11"/>
      <c r="X135" s="11"/>
      <c r="Y135" s="11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</row>
    <row r="136" spans="1:241" s="207" customFormat="1" ht="24.95" customHeight="1">
      <c r="A136" s="246"/>
      <c r="B136" s="241" t="s">
        <v>101</v>
      </c>
      <c r="C136" s="223" t="s">
        <v>206</v>
      </c>
      <c r="D136" s="190" t="s">
        <v>233</v>
      </c>
      <c r="E136" s="190"/>
      <c r="F136" s="222"/>
      <c r="G136" s="190"/>
      <c r="H136" s="258">
        <v>4000000</v>
      </c>
      <c r="I136" s="36"/>
      <c r="J136" s="136"/>
      <c r="K136" s="144"/>
      <c r="L136" s="49">
        <v>0</v>
      </c>
      <c r="M136" s="36"/>
      <c r="N136" s="36"/>
      <c r="O136" s="36"/>
      <c r="P136" s="49"/>
      <c r="Q136" s="36"/>
      <c r="R136" s="36"/>
      <c r="S136" s="126"/>
      <c r="T136" s="143"/>
      <c r="U136" s="11"/>
      <c r="V136" s="11"/>
      <c r="W136" s="11"/>
      <c r="X136" s="11"/>
      <c r="Y136" s="11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</row>
    <row r="137" spans="1:241" s="207" customFormat="1" ht="24.95" customHeight="1">
      <c r="A137" s="246"/>
      <c r="B137" s="241" t="s">
        <v>102</v>
      </c>
      <c r="C137" s="223" t="s">
        <v>206</v>
      </c>
      <c r="D137" s="190" t="s">
        <v>233</v>
      </c>
      <c r="E137" s="190"/>
      <c r="F137" s="222"/>
      <c r="G137" s="190"/>
      <c r="H137" s="258">
        <v>9943481.2100000009</v>
      </c>
      <c r="I137" s="36"/>
      <c r="J137" s="136"/>
      <c r="K137" s="144"/>
      <c r="L137" s="49">
        <v>0</v>
      </c>
      <c r="M137" s="36"/>
      <c r="N137" s="36"/>
      <c r="O137" s="36"/>
      <c r="P137" s="49"/>
      <c r="Q137" s="36"/>
      <c r="R137" s="36"/>
      <c r="S137" s="126"/>
      <c r="T137" s="143"/>
      <c r="U137" s="11"/>
      <c r="V137" s="11"/>
      <c r="W137" s="11"/>
      <c r="X137" s="11"/>
      <c r="Y137" s="11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</row>
    <row r="138" spans="1:241" s="207" customFormat="1" ht="24.95" customHeight="1">
      <c r="A138" s="250" t="s">
        <v>231</v>
      </c>
      <c r="B138" s="241" t="s">
        <v>232</v>
      </c>
      <c r="C138" s="223"/>
      <c r="D138" s="190"/>
      <c r="E138" s="190"/>
      <c r="F138" s="222"/>
      <c r="G138" s="190"/>
      <c r="H138" s="94"/>
      <c r="I138" s="36"/>
      <c r="J138" s="258"/>
      <c r="K138" s="346"/>
      <c r="L138" s="49">
        <v>21490547.140000001</v>
      </c>
      <c r="M138" s="347"/>
      <c r="N138" s="36"/>
      <c r="O138" s="36"/>
      <c r="P138" s="49"/>
      <c r="Q138" s="36"/>
      <c r="R138" s="36"/>
      <c r="S138" s="126"/>
      <c r="T138" s="259"/>
      <c r="U138" s="11"/>
      <c r="V138" s="11"/>
      <c r="W138" s="11"/>
      <c r="X138" s="11"/>
      <c r="Y138" s="11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</row>
    <row r="139" spans="1:241" s="6" customFormat="1" ht="40.5" customHeight="1">
      <c r="A139" s="232"/>
      <c r="B139" s="235"/>
      <c r="C139" s="86"/>
      <c r="D139" s="86"/>
      <c r="E139" s="86"/>
      <c r="F139" s="86"/>
      <c r="G139" s="86"/>
      <c r="H139" s="213">
        <f>H134+H135+H136+H137</f>
        <v>21490547.140000001</v>
      </c>
      <c r="I139" s="86"/>
      <c r="J139" s="87"/>
      <c r="K139" s="131"/>
      <c r="L139" s="254">
        <f>SUM(L129:L138)</f>
        <v>33255115.759999998</v>
      </c>
      <c r="M139" s="132"/>
      <c r="N139" s="87"/>
      <c r="O139" s="88"/>
      <c r="P139" s="98"/>
      <c r="Q139" s="87"/>
      <c r="R139" s="89"/>
      <c r="S139" s="90"/>
      <c r="T139" s="91"/>
    </row>
    <row r="140" spans="1:241" s="1" customFormat="1" ht="36" customHeight="1">
      <c r="A140" s="248"/>
      <c r="B140" s="61"/>
      <c r="C140" s="62"/>
      <c r="D140" s="62"/>
      <c r="E140" s="62"/>
      <c r="F140" s="68"/>
      <c r="G140" s="62"/>
      <c r="H140" s="62"/>
      <c r="I140" s="62"/>
      <c r="J140" s="32"/>
      <c r="K140" s="32"/>
      <c r="L140" s="32"/>
      <c r="M140" s="24"/>
      <c r="N140" s="24"/>
      <c r="O140" s="24"/>
      <c r="P140" s="25"/>
      <c r="Q140" s="24"/>
      <c r="R140" s="24"/>
      <c r="S140" s="123"/>
      <c r="T140" s="12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</row>
    <row r="141" spans="1:241" s="4" customFormat="1" ht="35.25" customHeight="1">
      <c r="A141" s="237" t="s">
        <v>219</v>
      </c>
      <c r="B141" s="274" t="s">
        <v>175</v>
      </c>
      <c r="C141" s="274"/>
      <c r="D141" s="274"/>
      <c r="E141" s="275"/>
      <c r="F141" s="134"/>
      <c r="G141" s="39"/>
      <c r="H141" s="39"/>
      <c r="I141" s="39"/>
      <c r="J141" s="67"/>
      <c r="K141" s="29"/>
      <c r="L141" s="31"/>
      <c r="M141" s="39"/>
      <c r="N141" s="67"/>
      <c r="O141" s="39"/>
      <c r="P141" s="39"/>
      <c r="Q141" s="39"/>
      <c r="R141" s="39"/>
      <c r="S141" s="124"/>
      <c r="T141" s="72"/>
      <c r="U141" s="5"/>
    </row>
    <row r="142" spans="1:241" s="207" customFormat="1" ht="24.95" customHeight="1">
      <c r="A142" s="246"/>
      <c r="B142" s="278" t="s">
        <v>178</v>
      </c>
      <c r="C142" s="278"/>
      <c r="D142" s="278"/>
      <c r="E142" s="279"/>
      <c r="F142" s="198">
        <v>13457.95</v>
      </c>
      <c r="G142" s="188"/>
      <c r="H142" s="188"/>
      <c r="I142" s="188"/>
      <c r="J142" s="177"/>
      <c r="K142" s="177"/>
      <c r="L142" s="177"/>
      <c r="M142" s="176"/>
      <c r="N142" s="176"/>
      <c r="O142" s="176"/>
      <c r="P142" s="199"/>
      <c r="Q142" s="176"/>
      <c r="R142" s="176"/>
      <c r="S142" s="200"/>
      <c r="T142" s="189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1"/>
      <c r="CO142" s="201"/>
      <c r="CP142" s="201"/>
      <c r="CQ142" s="201"/>
      <c r="CR142" s="201"/>
      <c r="CS142" s="201"/>
      <c r="CT142" s="201"/>
      <c r="CU142" s="201"/>
      <c r="CV142" s="201"/>
      <c r="CW142" s="201"/>
      <c r="CX142" s="201"/>
      <c r="CY142" s="201"/>
      <c r="CZ142" s="201"/>
      <c r="DA142" s="201"/>
      <c r="DB142" s="201"/>
      <c r="DC142" s="201"/>
      <c r="DD142" s="201"/>
      <c r="DE142" s="201"/>
      <c r="DF142" s="201"/>
      <c r="DG142" s="201"/>
      <c r="DH142" s="201"/>
      <c r="DI142" s="201"/>
      <c r="DJ142" s="201"/>
      <c r="DK142" s="201"/>
      <c r="DL142" s="201"/>
      <c r="DM142" s="201"/>
      <c r="DN142" s="201"/>
      <c r="DO142" s="201"/>
      <c r="DP142" s="201"/>
      <c r="DQ142" s="201"/>
      <c r="DR142" s="201"/>
      <c r="DS142" s="201"/>
      <c r="DT142" s="201"/>
      <c r="DU142" s="201"/>
      <c r="DV142" s="201"/>
      <c r="DW142" s="201"/>
      <c r="DX142" s="201"/>
      <c r="DY142" s="201"/>
      <c r="DZ142" s="201"/>
      <c r="EA142" s="201"/>
      <c r="EB142" s="201"/>
      <c r="EC142" s="201"/>
      <c r="ED142" s="201"/>
      <c r="EE142" s="201"/>
      <c r="EF142" s="201"/>
      <c r="EG142" s="201"/>
      <c r="EH142" s="201"/>
      <c r="EI142" s="201"/>
      <c r="EJ142" s="201"/>
      <c r="EK142" s="201"/>
      <c r="EL142" s="201"/>
      <c r="EM142" s="201"/>
      <c r="EN142" s="201"/>
      <c r="EO142" s="201"/>
      <c r="EP142" s="201"/>
      <c r="EQ142" s="201"/>
      <c r="ER142" s="201"/>
      <c r="ES142" s="201"/>
      <c r="ET142" s="201"/>
      <c r="EU142" s="201"/>
      <c r="EV142" s="201"/>
      <c r="EW142" s="201"/>
      <c r="EX142" s="201"/>
      <c r="EY142" s="201"/>
      <c r="EZ142" s="201"/>
      <c r="FA142" s="201"/>
      <c r="FB142" s="201"/>
      <c r="FC142" s="201"/>
      <c r="FD142" s="201"/>
      <c r="FE142" s="201"/>
      <c r="FF142" s="201"/>
      <c r="FG142" s="201"/>
      <c r="FH142" s="201"/>
      <c r="FI142" s="201"/>
      <c r="FJ142" s="201"/>
      <c r="FK142" s="201"/>
      <c r="FL142" s="201"/>
      <c r="FM142" s="201"/>
      <c r="FN142" s="201"/>
      <c r="FO142" s="201"/>
      <c r="FP142" s="201"/>
      <c r="FQ142" s="201"/>
      <c r="FR142" s="201"/>
      <c r="FS142" s="201"/>
      <c r="FT142" s="201"/>
      <c r="FU142" s="201"/>
      <c r="FV142" s="201"/>
      <c r="FW142" s="201"/>
      <c r="FX142" s="201"/>
      <c r="FY142" s="201"/>
      <c r="FZ142" s="201"/>
      <c r="GA142" s="201"/>
      <c r="GB142" s="201"/>
      <c r="GC142" s="201"/>
      <c r="GD142" s="201"/>
      <c r="GE142" s="201"/>
      <c r="GF142" s="201"/>
      <c r="GG142" s="201"/>
      <c r="GH142" s="201"/>
      <c r="GI142" s="201"/>
      <c r="GJ142" s="201"/>
      <c r="GK142" s="201"/>
      <c r="GL142" s="201"/>
      <c r="GM142" s="201"/>
      <c r="GN142" s="201"/>
      <c r="GO142" s="201"/>
      <c r="GP142" s="201"/>
      <c r="GQ142" s="201"/>
      <c r="GR142" s="201"/>
      <c r="GS142" s="201"/>
      <c r="GT142" s="201"/>
      <c r="GU142" s="201"/>
      <c r="GV142" s="201"/>
      <c r="GW142" s="201"/>
      <c r="GX142" s="201"/>
      <c r="GY142" s="201"/>
      <c r="GZ142" s="201"/>
      <c r="HA142" s="201"/>
      <c r="HB142" s="201"/>
      <c r="HC142" s="201"/>
      <c r="HD142" s="201"/>
      <c r="HE142" s="201"/>
      <c r="HF142" s="201"/>
      <c r="HG142" s="201"/>
      <c r="HH142" s="201"/>
      <c r="HI142" s="201"/>
      <c r="HJ142" s="201"/>
      <c r="HK142" s="201"/>
      <c r="HL142" s="201"/>
      <c r="HM142" s="201"/>
      <c r="HN142" s="201"/>
      <c r="HO142" s="201"/>
      <c r="HP142" s="201"/>
      <c r="HQ142" s="201"/>
      <c r="HR142" s="201"/>
      <c r="HS142" s="201"/>
      <c r="HT142" s="201"/>
      <c r="HU142" s="201"/>
      <c r="HV142" s="201"/>
      <c r="HW142" s="201"/>
      <c r="HX142" s="201"/>
      <c r="HY142" s="201"/>
      <c r="HZ142" s="201"/>
      <c r="IA142" s="201"/>
      <c r="IB142" s="201"/>
      <c r="IC142" s="201"/>
      <c r="ID142" s="201"/>
      <c r="IE142" s="201"/>
      <c r="IF142" s="201"/>
      <c r="IG142" s="201"/>
    </row>
    <row r="143" spans="1:241" s="207" customFormat="1" ht="24.95" customHeight="1">
      <c r="A143" s="246"/>
      <c r="B143" s="263" t="s">
        <v>177</v>
      </c>
      <c r="C143" s="263"/>
      <c r="D143" s="263"/>
      <c r="E143" s="264"/>
      <c r="F143" s="192">
        <v>565102.94999999995</v>
      </c>
      <c r="G143" s="197">
        <v>367534.86</v>
      </c>
      <c r="H143" s="197">
        <v>197568.09</v>
      </c>
      <c r="I143" s="188"/>
      <c r="J143" s="177"/>
      <c r="K143" s="177"/>
      <c r="L143" s="177"/>
      <c r="M143" s="176"/>
      <c r="N143" s="176"/>
      <c r="O143" s="176"/>
      <c r="P143" s="199"/>
      <c r="Q143" s="176"/>
      <c r="R143" s="176"/>
      <c r="S143" s="200"/>
      <c r="T143" s="189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1"/>
      <c r="CQ143" s="201"/>
      <c r="CR143" s="201"/>
      <c r="CS143" s="201"/>
      <c r="CT143" s="201"/>
      <c r="CU143" s="201"/>
      <c r="CV143" s="201"/>
      <c r="CW143" s="201"/>
      <c r="CX143" s="201"/>
      <c r="CY143" s="201"/>
      <c r="CZ143" s="201"/>
      <c r="DA143" s="201"/>
      <c r="DB143" s="201"/>
      <c r="DC143" s="201"/>
      <c r="DD143" s="201"/>
      <c r="DE143" s="201"/>
      <c r="DF143" s="201"/>
      <c r="DG143" s="201"/>
      <c r="DH143" s="201"/>
      <c r="DI143" s="201"/>
      <c r="DJ143" s="201"/>
      <c r="DK143" s="201"/>
      <c r="DL143" s="201"/>
      <c r="DM143" s="201"/>
      <c r="DN143" s="201"/>
      <c r="DO143" s="201"/>
      <c r="DP143" s="201"/>
      <c r="DQ143" s="201"/>
      <c r="DR143" s="201"/>
      <c r="DS143" s="201"/>
      <c r="DT143" s="201"/>
      <c r="DU143" s="201"/>
      <c r="DV143" s="201"/>
      <c r="DW143" s="201"/>
      <c r="DX143" s="201"/>
      <c r="DY143" s="201"/>
      <c r="DZ143" s="201"/>
      <c r="EA143" s="201"/>
      <c r="EB143" s="201"/>
      <c r="EC143" s="201"/>
      <c r="ED143" s="201"/>
      <c r="EE143" s="201"/>
      <c r="EF143" s="201"/>
      <c r="EG143" s="201"/>
      <c r="EH143" s="201"/>
      <c r="EI143" s="201"/>
      <c r="EJ143" s="201"/>
      <c r="EK143" s="201"/>
      <c r="EL143" s="201"/>
      <c r="EM143" s="201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01"/>
      <c r="FB143" s="201"/>
      <c r="FC143" s="201"/>
      <c r="FD143" s="201"/>
      <c r="FE143" s="201"/>
      <c r="FF143" s="201"/>
      <c r="FG143" s="201"/>
      <c r="FH143" s="201"/>
      <c r="FI143" s="201"/>
      <c r="FJ143" s="201"/>
      <c r="FK143" s="201"/>
      <c r="FL143" s="201"/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201"/>
      <c r="GD143" s="201"/>
      <c r="GE143" s="201"/>
      <c r="GF143" s="201"/>
      <c r="GG143" s="201"/>
      <c r="GH143" s="201"/>
      <c r="GI143" s="201"/>
      <c r="GJ143" s="201"/>
      <c r="GK143" s="201"/>
      <c r="GL143" s="201"/>
      <c r="GM143" s="201"/>
      <c r="GN143" s="201"/>
      <c r="GO143" s="201"/>
      <c r="GP143" s="201"/>
      <c r="GQ143" s="201"/>
      <c r="GR143" s="201"/>
      <c r="GS143" s="201"/>
      <c r="GT143" s="201"/>
      <c r="GU143" s="201"/>
      <c r="GV143" s="201"/>
      <c r="GW143" s="201"/>
      <c r="GX143" s="201"/>
      <c r="GY143" s="201"/>
      <c r="GZ143" s="201"/>
      <c r="HA143" s="201"/>
      <c r="HB143" s="201"/>
      <c r="HC143" s="201"/>
      <c r="HD143" s="201"/>
      <c r="HE143" s="201"/>
      <c r="HF143" s="201"/>
      <c r="HG143" s="201"/>
      <c r="HH143" s="201"/>
      <c r="HI143" s="201"/>
      <c r="HJ143" s="201"/>
      <c r="HK143" s="201"/>
      <c r="HL143" s="201"/>
      <c r="HM143" s="201"/>
      <c r="HN143" s="201"/>
      <c r="HO143" s="201"/>
      <c r="HP143" s="201"/>
      <c r="HQ143" s="201"/>
      <c r="HR143" s="201"/>
      <c r="HS143" s="201"/>
      <c r="HT143" s="201"/>
      <c r="HU143" s="201"/>
      <c r="HV143" s="201"/>
      <c r="HW143" s="201"/>
      <c r="HX143" s="201"/>
      <c r="HY143" s="201"/>
      <c r="HZ143" s="201"/>
      <c r="IA143" s="201"/>
      <c r="IB143" s="201"/>
      <c r="IC143" s="201"/>
      <c r="ID143" s="201"/>
      <c r="IE143" s="201"/>
      <c r="IF143" s="201"/>
      <c r="IG143" s="201"/>
    </row>
    <row r="144" spans="1:241" s="207" customFormat="1" ht="24.95" customHeight="1">
      <c r="A144" s="246"/>
      <c r="B144" s="263" t="s">
        <v>182</v>
      </c>
      <c r="C144" s="263"/>
      <c r="D144" s="263"/>
      <c r="E144" s="264"/>
      <c r="F144" s="192">
        <v>2359376.37</v>
      </c>
      <c r="G144" s="188"/>
      <c r="H144" s="188"/>
      <c r="I144" s="188"/>
      <c r="J144" s="177"/>
      <c r="K144" s="177"/>
      <c r="L144" s="177"/>
      <c r="M144" s="176"/>
      <c r="N144" s="176"/>
      <c r="O144" s="176"/>
      <c r="P144" s="199"/>
      <c r="Q144" s="176"/>
      <c r="R144" s="176"/>
      <c r="S144" s="200"/>
      <c r="T144" s="189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  <c r="DB144" s="201"/>
      <c r="DC144" s="201"/>
      <c r="DD144" s="201"/>
      <c r="DE144" s="201"/>
      <c r="DF144" s="201"/>
      <c r="DG144" s="201"/>
      <c r="DH144" s="201"/>
      <c r="DI144" s="201"/>
      <c r="DJ144" s="201"/>
      <c r="DK144" s="201"/>
      <c r="DL144" s="201"/>
      <c r="DM144" s="201"/>
      <c r="DN144" s="201"/>
      <c r="DO144" s="201"/>
      <c r="DP144" s="201"/>
      <c r="DQ144" s="201"/>
      <c r="DR144" s="201"/>
      <c r="DS144" s="201"/>
      <c r="DT144" s="201"/>
      <c r="DU144" s="201"/>
      <c r="DV144" s="201"/>
      <c r="DW144" s="201"/>
      <c r="DX144" s="201"/>
      <c r="DY144" s="201"/>
      <c r="DZ144" s="201"/>
      <c r="EA144" s="201"/>
      <c r="EB144" s="201"/>
      <c r="EC144" s="201"/>
      <c r="ED144" s="201"/>
      <c r="EE144" s="201"/>
      <c r="EF144" s="201"/>
      <c r="EG144" s="201"/>
      <c r="EH144" s="201"/>
      <c r="EI144" s="201"/>
      <c r="EJ144" s="201"/>
      <c r="EK144" s="201"/>
      <c r="EL144" s="201"/>
      <c r="EM144" s="201"/>
      <c r="EN144" s="201"/>
      <c r="EO144" s="201"/>
      <c r="EP144" s="201"/>
      <c r="EQ144" s="201"/>
      <c r="ER144" s="201"/>
      <c r="ES144" s="201"/>
      <c r="ET144" s="201"/>
      <c r="EU144" s="201"/>
      <c r="EV144" s="201"/>
      <c r="EW144" s="201"/>
      <c r="EX144" s="201"/>
      <c r="EY144" s="201"/>
      <c r="EZ144" s="201"/>
      <c r="FA144" s="201"/>
      <c r="FB144" s="201"/>
      <c r="FC144" s="201"/>
      <c r="FD144" s="201"/>
      <c r="FE144" s="201"/>
      <c r="FF144" s="201"/>
      <c r="FG144" s="201"/>
      <c r="FH144" s="201"/>
      <c r="FI144" s="201"/>
      <c r="FJ144" s="201"/>
      <c r="FK144" s="201"/>
      <c r="FL144" s="201"/>
      <c r="FM144" s="201"/>
      <c r="FN144" s="201"/>
      <c r="FO144" s="201"/>
      <c r="FP144" s="201"/>
      <c r="FQ144" s="201"/>
      <c r="FR144" s="201"/>
      <c r="FS144" s="201"/>
      <c r="FT144" s="201"/>
      <c r="FU144" s="201"/>
      <c r="FV144" s="201"/>
      <c r="FW144" s="201"/>
      <c r="FX144" s="201"/>
      <c r="FY144" s="201"/>
      <c r="FZ144" s="201"/>
      <c r="GA144" s="201"/>
      <c r="GB144" s="201"/>
      <c r="GC144" s="201"/>
      <c r="GD144" s="201"/>
      <c r="GE144" s="201"/>
      <c r="GF144" s="201"/>
      <c r="GG144" s="201"/>
      <c r="GH144" s="201"/>
      <c r="GI144" s="201"/>
      <c r="GJ144" s="201"/>
      <c r="GK144" s="201"/>
      <c r="GL144" s="201"/>
      <c r="GM144" s="201"/>
      <c r="GN144" s="201"/>
      <c r="GO144" s="201"/>
      <c r="GP144" s="201"/>
      <c r="GQ144" s="201"/>
      <c r="GR144" s="201"/>
      <c r="GS144" s="201"/>
      <c r="GT144" s="201"/>
      <c r="GU144" s="201"/>
      <c r="GV144" s="201"/>
      <c r="GW144" s="201"/>
      <c r="GX144" s="201"/>
      <c r="GY144" s="201"/>
      <c r="GZ144" s="201"/>
      <c r="HA144" s="201"/>
      <c r="HB144" s="201"/>
      <c r="HC144" s="201"/>
      <c r="HD144" s="201"/>
      <c r="HE144" s="201"/>
      <c r="HF144" s="201"/>
      <c r="HG144" s="201"/>
      <c r="HH144" s="201"/>
      <c r="HI144" s="201"/>
      <c r="HJ144" s="201"/>
      <c r="HK144" s="201"/>
      <c r="HL144" s="201"/>
      <c r="HM144" s="201"/>
      <c r="HN144" s="201"/>
      <c r="HO144" s="201"/>
      <c r="HP144" s="201"/>
      <c r="HQ144" s="201"/>
      <c r="HR144" s="201"/>
      <c r="HS144" s="201"/>
      <c r="HT144" s="201"/>
      <c r="HU144" s="201"/>
      <c r="HV144" s="201"/>
      <c r="HW144" s="201"/>
      <c r="HX144" s="201"/>
      <c r="HY144" s="201"/>
      <c r="HZ144" s="201"/>
      <c r="IA144" s="201"/>
      <c r="IB144" s="201"/>
      <c r="IC144" s="201"/>
      <c r="ID144" s="201"/>
      <c r="IE144" s="201"/>
      <c r="IF144" s="201"/>
      <c r="IG144" s="201"/>
    </row>
    <row r="145" spans="1:241" s="207" customFormat="1" ht="24.95" customHeight="1">
      <c r="A145" s="246"/>
      <c r="B145" s="263" t="s">
        <v>181</v>
      </c>
      <c r="C145" s="263"/>
      <c r="D145" s="263"/>
      <c r="E145" s="264"/>
      <c r="F145" s="192">
        <v>512081.66</v>
      </c>
      <c r="G145" s="188"/>
      <c r="H145" s="208"/>
      <c r="I145" s="188"/>
      <c r="J145" s="177"/>
      <c r="K145" s="177"/>
      <c r="L145" s="177"/>
      <c r="M145" s="176"/>
      <c r="N145" s="176"/>
      <c r="O145" s="176"/>
      <c r="P145" s="199"/>
      <c r="Q145" s="176"/>
      <c r="R145" s="176"/>
      <c r="S145" s="200"/>
      <c r="T145" s="189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1"/>
      <c r="CO145" s="201"/>
      <c r="CP145" s="201"/>
      <c r="CQ145" s="201"/>
      <c r="CR145" s="201"/>
      <c r="CS145" s="201"/>
      <c r="CT145" s="201"/>
      <c r="CU145" s="201"/>
      <c r="CV145" s="201"/>
      <c r="CW145" s="201"/>
      <c r="CX145" s="201"/>
      <c r="CY145" s="201"/>
      <c r="CZ145" s="201"/>
      <c r="DA145" s="201"/>
      <c r="DB145" s="201"/>
      <c r="DC145" s="201"/>
      <c r="DD145" s="201"/>
      <c r="DE145" s="201"/>
      <c r="DF145" s="201"/>
      <c r="DG145" s="201"/>
      <c r="DH145" s="201"/>
      <c r="DI145" s="201"/>
      <c r="DJ145" s="201"/>
      <c r="DK145" s="201"/>
      <c r="DL145" s="201"/>
      <c r="DM145" s="201"/>
      <c r="DN145" s="201"/>
      <c r="DO145" s="201"/>
      <c r="DP145" s="201"/>
      <c r="DQ145" s="201"/>
      <c r="DR145" s="201"/>
      <c r="DS145" s="201"/>
      <c r="DT145" s="201"/>
      <c r="DU145" s="201"/>
      <c r="DV145" s="201"/>
      <c r="DW145" s="201"/>
      <c r="DX145" s="201"/>
      <c r="DY145" s="201"/>
      <c r="DZ145" s="201"/>
      <c r="EA145" s="201"/>
      <c r="EB145" s="201"/>
      <c r="EC145" s="201"/>
      <c r="ED145" s="201"/>
      <c r="EE145" s="201"/>
      <c r="EF145" s="201"/>
      <c r="EG145" s="201"/>
      <c r="EH145" s="201"/>
      <c r="EI145" s="201"/>
      <c r="EJ145" s="201"/>
      <c r="EK145" s="201"/>
      <c r="EL145" s="201"/>
      <c r="EM145" s="201"/>
      <c r="EN145" s="201"/>
      <c r="EO145" s="201"/>
      <c r="EP145" s="201"/>
      <c r="EQ145" s="201"/>
      <c r="ER145" s="201"/>
      <c r="ES145" s="201"/>
      <c r="ET145" s="201"/>
      <c r="EU145" s="201"/>
      <c r="EV145" s="201"/>
      <c r="EW145" s="201"/>
      <c r="EX145" s="201"/>
      <c r="EY145" s="201"/>
      <c r="EZ145" s="201"/>
      <c r="FA145" s="201"/>
      <c r="FB145" s="201"/>
      <c r="FC145" s="201"/>
      <c r="FD145" s="201"/>
      <c r="FE145" s="201"/>
      <c r="FF145" s="201"/>
      <c r="FG145" s="201"/>
      <c r="FH145" s="201"/>
      <c r="FI145" s="201"/>
      <c r="FJ145" s="201"/>
      <c r="FK145" s="201"/>
      <c r="FL145" s="201"/>
      <c r="FM145" s="201"/>
      <c r="FN145" s="201"/>
      <c r="FO145" s="201"/>
      <c r="FP145" s="201"/>
      <c r="FQ145" s="201"/>
      <c r="FR145" s="201"/>
      <c r="FS145" s="201"/>
      <c r="FT145" s="201"/>
      <c r="FU145" s="201"/>
      <c r="FV145" s="201"/>
      <c r="FW145" s="201"/>
      <c r="FX145" s="201"/>
      <c r="FY145" s="201"/>
      <c r="FZ145" s="201"/>
      <c r="GA145" s="201"/>
      <c r="GB145" s="201"/>
      <c r="GC145" s="201"/>
      <c r="GD145" s="201"/>
      <c r="GE145" s="201"/>
      <c r="GF145" s="201"/>
      <c r="GG145" s="201"/>
      <c r="GH145" s="201"/>
      <c r="GI145" s="201"/>
      <c r="GJ145" s="201"/>
      <c r="GK145" s="201"/>
      <c r="GL145" s="201"/>
      <c r="GM145" s="201"/>
      <c r="GN145" s="201"/>
      <c r="GO145" s="201"/>
      <c r="GP145" s="201"/>
      <c r="GQ145" s="201"/>
      <c r="GR145" s="201"/>
      <c r="GS145" s="201"/>
      <c r="GT145" s="201"/>
      <c r="GU145" s="201"/>
      <c r="GV145" s="201"/>
      <c r="GW145" s="201"/>
      <c r="GX145" s="201"/>
      <c r="GY145" s="201"/>
      <c r="GZ145" s="201"/>
      <c r="HA145" s="201"/>
      <c r="HB145" s="201"/>
      <c r="HC145" s="201"/>
      <c r="HD145" s="201"/>
      <c r="HE145" s="201"/>
      <c r="HF145" s="201"/>
      <c r="HG145" s="201"/>
      <c r="HH145" s="201"/>
      <c r="HI145" s="201"/>
      <c r="HJ145" s="201"/>
      <c r="HK145" s="201"/>
      <c r="HL145" s="201"/>
      <c r="HM145" s="201"/>
      <c r="HN145" s="201"/>
      <c r="HO145" s="201"/>
      <c r="HP145" s="201"/>
      <c r="HQ145" s="201"/>
      <c r="HR145" s="201"/>
      <c r="HS145" s="201"/>
      <c r="HT145" s="201"/>
      <c r="HU145" s="201"/>
      <c r="HV145" s="201"/>
      <c r="HW145" s="201"/>
      <c r="HX145" s="201"/>
      <c r="HY145" s="201"/>
      <c r="HZ145" s="201"/>
      <c r="IA145" s="201"/>
      <c r="IB145" s="201"/>
      <c r="IC145" s="201"/>
      <c r="ID145" s="201"/>
      <c r="IE145" s="201"/>
      <c r="IF145" s="201"/>
      <c r="IG145" s="201"/>
    </row>
    <row r="146" spans="1:241" s="207" customFormat="1" ht="24.95" customHeight="1">
      <c r="A146" s="246"/>
      <c r="B146" s="263" t="s">
        <v>180</v>
      </c>
      <c r="C146" s="263"/>
      <c r="D146" s="263"/>
      <c r="E146" s="264"/>
      <c r="F146" s="192">
        <v>399349.91</v>
      </c>
      <c r="G146" s="197"/>
      <c r="H146" s="208"/>
      <c r="I146" s="188"/>
      <c r="J146" s="177"/>
      <c r="K146" s="177"/>
      <c r="L146" s="177"/>
      <c r="M146" s="176"/>
      <c r="N146" s="176"/>
      <c r="O146" s="176"/>
      <c r="P146" s="199"/>
      <c r="Q146" s="176"/>
      <c r="R146" s="176"/>
      <c r="S146" s="200"/>
      <c r="T146" s="189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1"/>
      <c r="CU146" s="201"/>
      <c r="CV146" s="201"/>
      <c r="CW146" s="201"/>
      <c r="CX146" s="201"/>
      <c r="CY146" s="201"/>
      <c r="CZ146" s="201"/>
      <c r="DA146" s="201"/>
      <c r="DB146" s="201"/>
      <c r="DC146" s="201"/>
      <c r="DD146" s="201"/>
      <c r="DE146" s="201"/>
      <c r="DF146" s="201"/>
      <c r="DG146" s="201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1"/>
      <c r="DU146" s="201"/>
      <c r="DV146" s="201"/>
      <c r="DW146" s="201"/>
      <c r="DX146" s="201"/>
      <c r="DY146" s="201"/>
      <c r="DZ146" s="201"/>
      <c r="EA146" s="201"/>
      <c r="EB146" s="201"/>
      <c r="EC146" s="201"/>
      <c r="ED146" s="201"/>
      <c r="EE146" s="201"/>
      <c r="EF146" s="201"/>
      <c r="EG146" s="201"/>
      <c r="EH146" s="201"/>
      <c r="EI146" s="201"/>
      <c r="EJ146" s="201"/>
      <c r="EK146" s="201"/>
      <c r="EL146" s="201"/>
      <c r="EM146" s="201"/>
      <c r="EN146" s="201"/>
      <c r="EO146" s="201"/>
      <c r="EP146" s="201"/>
      <c r="EQ146" s="201"/>
      <c r="ER146" s="201"/>
      <c r="ES146" s="201"/>
      <c r="ET146" s="201"/>
      <c r="EU146" s="201"/>
      <c r="EV146" s="201"/>
      <c r="EW146" s="201"/>
      <c r="EX146" s="201"/>
      <c r="EY146" s="201"/>
      <c r="EZ146" s="201"/>
      <c r="FA146" s="201"/>
      <c r="FB146" s="201"/>
      <c r="FC146" s="201"/>
      <c r="FD146" s="201"/>
      <c r="FE146" s="201"/>
      <c r="FF146" s="201"/>
      <c r="FG146" s="201"/>
      <c r="FH146" s="201"/>
      <c r="FI146" s="201"/>
      <c r="FJ146" s="201"/>
      <c r="FK146" s="201"/>
      <c r="FL146" s="201"/>
      <c r="FM146" s="201"/>
      <c r="FN146" s="201"/>
      <c r="FO146" s="201"/>
      <c r="FP146" s="201"/>
      <c r="FQ146" s="201"/>
      <c r="FR146" s="201"/>
      <c r="FS146" s="201"/>
      <c r="FT146" s="201"/>
      <c r="FU146" s="201"/>
      <c r="FV146" s="201"/>
      <c r="FW146" s="201"/>
      <c r="FX146" s="201"/>
      <c r="FY146" s="201"/>
      <c r="FZ146" s="201"/>
      <c r="GA146" s="201"/>
      <c r="GB146" s="201"/>
      <c r="GC146" s="201"/>
      <c r="GD146" s="201"/>
      <c r="GE146" s="201"/>
      <c r="GF146" s="201"/>
      <c r="GG146" s="201"/>
      <c r="GH146" s="201"/>
      <c r="GI146" s="201"/>
      <c r="GJ146" s="201"/>
      <c r="GK146" s="201"/>
      <c r="GL146" s="201"/>
      <c r="GM146" s="201"/>
      <c r="GN146" s="201"/>
      <c r="GO146" s="201"/>
      <c r="GP146" s="201"/>
      <c r="GQ146" s="201"/>
      <c r="GR146" s="201"/>
      <c r="GS146" s="201"/>
      <c r="GT146" s="201"/>
      <c r="GU146" s="201"/>
      <c r="GV146" s="201"/>
      <c r="GW146" s="201"/>
      <c r="GX146" s="201"/>
      <c r="GY146" s="201"/>
      <c r="GZ146" s="201"/>
      <c r="HA146" s="201"/>
      <c r="HB146" s="201"/>
      <c r="HC146" s="201"/>
      <c r="HD146" s="201"/>
      <c r="HE146" s="201"/>
      <c r="HF146" s="201"/>
      <c r="HG146" s="201"/>
      <c r="HH146" s="201"/>
      <c r="HI146" s="201"/>
      <c r="HJ146" s="201"/>
      <c r="HK146" s="201"/>
      <c r="HL146" s="201"/>
      <c r="HM146" s="201"/>
      <c r="HN146" s="201"/>
      <c r="HO146" s="201"/>
      <c r="HP146" s="201"/>
      <c r="HQ146" s="201"/>
      <c r="HR146" s="201"/>
      <c r="HS146" s="201"/>
      <c r="HT146" s="201"/>
      <c r="HU146" s="201"/>
      <c r="HV146" s="201"/>
      <c r="HW146" s="201"/>
      <c r="HX146" s="201"/>
      <c r="HY146" s="201"/>
      <c r="HZ146" s="201"/>
      <c r="IA146" s="201"/>
      <c r="IB146" s="201"/>
      <c r="IC146" s="201"/>
      <c r="ID146" s="201"/>
      <c r="IE146" s="201"/>
      <c r="IF146" s="201"/>
      <c r="IG146" s="201"/>
    </row>
    <row r="147" spans="1:241" s="207" customFormat="1" ht="24.95" customHeight="1">
      <c r="A147" s="246"/>
      <c r="B147" s="263" t="s">
        <v>224</v>
      </c>
      <c r="C147" s="263"/>
      <c r="D147" s="263"/>
      <c r="E147" s="264"/>
      <c r="F147" s="192">
        <v>750024.52</v>
      </c>
      <c r="G147" s="197"/>
      <c r="H147" s="208"/>
      <c r="I147" s="188" t="s">
        <v>225</v>
      </c>
      <c r="J147" s="177"/>
      <c r="K147" s="177"/>
      <c r="L147" s="177"/>
      <c r="M147" s="176"/>
      <c r="N147" s="176"/>
      <c r="O147" s="176"/>
      <c r="P147" s="199"/>
      <c r="Q147" s="176"/>
      <c r="R147" s="176"/>
      <c r="S147" s="200"/>
      <c r="T147" s="189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  <c r="DW147" s="201"/>
      <c r="DX147" s="201"/>
      <c r="DY147" s="201"/>
      <c r="DZ147" s="201"/>
      <c r="EA147" s="201"/>
      <c r="EB147" s="201"/>
      <c r="EC147" s="201"/>
      <c r="ED147" s="201"/>
      <c r="EE147" s="201"/>
      <c r="EF147" s="201"/>
      <c r="EG147" s="201"/>
      <c r="EH147" s="201"/>
      <c r="EI147" s="201"/>
      <c r="EJ147" s="201"/>
      <c r="EK147" s="201"/>
      <c r="EL147" s="201"/>
      <c r="EM147" s="201"/>
      <c r="EN147" s="201"/>
      <c r="EO147" s="201"/>
      <c r="EP147" s="201"/>
      <c r="EQ147" s="201"/>
      <c r="ER147" s="201"/>
      <c r="ES147" s="201"/>
      <c r="ET147" s="201"/>
      <c r="EU147" s="201"/>
      <c r="EV147" s="201"/>
      <c r="EW147" s="201"/>
      <c r="EX147" s="201"/>
      <c r="EY147" s="201"/>
      <c r="EZ147" s="201"/>
      <c r="FA147" s="201"/>
      <c r="FB147" s="201"/>
      <c r="FC147" s="201"/>
      <c r="FD147" s="201"/>
      <c r="FE147" s="201"/>
      <c r="FF147" s="201"/>
      <c r="FG147" s="201"/>
      <c r="FH147" s="201"/>
      <c r="FI147" s="201"/>
      <c r="FJ147" s="201"/>
      <c r="FK147" s="201"/>
      <c r="FL147" s="201"/>
      <c r="FM147" s="201"/>
      <c r="FN147" s="201"/>
      <c r="FO147" s="201"/>
      <c r="FP147" s="201"/>
      <c r="FQ147" s="201"/>
      <c r="FR147" s="201"/>
      <c r="FS147" s="201"/>
      <c r="FT147" s="201"/>
      <c r="FU147" s="201"/>
      <c r="FV147" s="201"/>
      <c r="FW147" s="201"/>
      <c r="FX147" s="201"/>
      <c r="FY147" s="201"/>
      <c r="FZ147" s="201"/>
      <c r="GA147" s="201"/>
      <c r="GB147" s="201"/>
      <c r="GC147" s="201"/>
      <c r="GD147" s="201"/>
      <c r="GE147" s="201"/>
      <c r="GF147" s="201"/>
      <c r="GG147" s="201"/>
      <c r="GH147" s="201"/>
      <c r="GI147" s="201"/>
      <c r="GJ147" s="201"/>
      <c r="GK147" s="201"/>
      <c r="GL147" s="201"/>
      <c r="GM147" s="201"/>
      <c r="GN147" s="201"/>
      <c r="GO147" s="201"/>
      <c r="GP147" s="201"/>
      <c r="GQ147" s="201"/>
      <c r="GR147" s="201"/>
      <c r="GS147" s="201"/>
      <c r="GT147" s="201"/>
      <c r="GU147" s="201"/>
      <c r="GV147" s="201"/>
      <c r="GW147" s="201"/>
      <c r="GX147" s="201"/>
      <c r="GY147" s="201"/>
      <c r="GZ147" s="201"/>
      <c r="HA147" s="201"/>
      <c r="HB147" s="201"/>
      <c r="HC147" s="201"/>
      <c r="HD147" s="201"/>
      <c r="HE147" s="201"/>
      <c r="HF147" s="201"/>
      <c r="HG147" s="201"/>
      <c r="HH147" s="201"/>
      <c r="HI147" s="201"/>
      <c r="HJ147" s="201"/>
      <c r="HK147" s="201"/>
      <c r="HL147" s="201"/>
      <c r="HM147" s="201"/>
      <c r="HN147" s="201"/>
      <c r="HO147" s="201"/>
      <c r="HP147" s="201"/>
      <c r="HQ147" s="201"/>
      <c r="HR147" s="201"/>
      <c r="HS147" s="201"/>
      <c r="HT147" s="201"/>
      <c r="HU147" s="201"/>
      <c r="HV147" s="201"/>
      <c r="HW147" s="201"/>
      <c r="HX147" s="201"/>
      <c r="HY147" s="201"/>
      <c r="HZ147" s="201"/>
      <c r="IA147" s="201"/>
      <c r="IB147" s="201"/>
      <c r="IC147" s="201"/>
      <c r="ID147" s="201"/>
      <c r="IE147" s="201"/>
      <c r="IF147" s="201"/>
      <c r="IG147" s="201"/>
    </row>
    <row r="148" spans="1:241" s="207" customFormat="1" ht="24.95" customHeight="1">
      <c r="A148" s="246"/>
      <c r="B148" s="263"/>
      <c r="C148" s="263"/>
      <c r="D148" s="263"/>
      <c r="E148" s="264"/>
      <c r="F148" s="191">
        <f>SUM(F142:F147)</f>
        <v>4599393.3600000003</v>
      </c>
      <c r="G148" s="188"/>
      <c r="H148" s="188"/>
      <c r="I148" s="188"/>
      <c r="J148" s="177"/>
      <c r="K148" s="177"/>
      <c r="L148" s="197"/>
      <c r="M148" s="176"/>
      <c r="N148" s="176"/>
      <c r="O148" s="176"/>
      <c r="P148" s="199"/>
      <c r="Q148" s="176"/>
      <c r="R148" s="176"/>
      <c r="S148" s="200"/>
      <c r="T148" s="189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1"/>
      <c r="CQ148" s="201"/>
      <c r="CR148" s="201"/>
      <c r="CS148" s="201"/>
      <c r="CT148" s="201"/>
      <c r="CU148" s="201"/>
      <c r="CV148" s="201"/>
      <c r="CW148" s="201"/>
      <c r="CX148" s="201"/>
      <c r="CY148" s="201"/>
      <c r="CZ148" s="201"/>
      <c r="DA148" s="201"/>
      <c r="DB148" s="201"/>
      <c r="DC148" s="201"/>
      <c r="DD148" s="201"/>
      <c r="DE148" s="201"/>
      <c r="DF148" s="201"/>
      <c r="DG148" s="201"/>
      <c r="DH148" s="201"/>
      <c r="DI148" s="201"/>
      <c r="DJ148" s="201"/>
      <c r="DK148" s="201"/>
      <c r="DL148" s="201"/>
      <c r="DM148" s="201"/>
      <c r="DN148" s="201"/>
      <c r="DO148" s="201"/>
      <c r="DP148" s="201"/>
      <c r="DQ148" s="201"/>
      <c r="DR148" s="201"/>
      <c r="DS148" s="201"/>
      <c r="DT148" s="201"/>
      <c r="DU148" s="201"/>
      <c r="DV148" s="201"/>
      <c r="DW148" s="201"/>
      <c r="DX148" s="201"/>
      <c r="DY148" s="201"/>
      <c r="DZ148" s="201"/>
      <c r="EA148" s="201"/>
      <c r="EB148" s="201"/>
      <c r="EC148" s="201"/>
      <c r="ED148" s="201"/>
      <c r="EE148" s="201"/>
      <c r="EF148" s="201"/>
      <c r="EG148" s="201"/>
      <c r="EH148" s="201"/>
      <c r="EI148" s="201"/>
      <c r="EJ148" s="201"/>
      <c r="EK148" s="201"/>
      <c r="EL148" s="201"/>
      <c r="EM148" s="201"/>
      <c r="EN148" s="201"/>
      <c r="EO148" s="201"/>
      <c r="EP148" s="201"/>
      <c r="EQ148" s="201"/>
      <c r="ER148" s="201"/>
      <c r="ES148" s="201"/>
      <c r="ET148" s="201"/>
      <c r="EU148" s="201"/>
      <c r="EV148" s="201"/>
      <c r="EW148" s="201"/>
      <c r="EX148" s="201"/>
      <c r="EY148" s="201"/>
      <c r="EZ148" s="201"/>
      <c r="FA148" s="201"/>
      <c r="FB148" s="201"/>
      <c r="FC148" s="201"/>
      <c r="FD148" s="201"/>
      <c r="FE148" s="201"/>
      <c r="FF148" s="201"/>
      <c r="FG148" s="201"/>
      <c r="FH148" s="201"/>
      <c r="FI148" s="201"/>
      <c r="FJ148" s="201"/>
      <c r="FK148" s="201"/>
      <c r="FL148" s="201"/>
      <c r="FM148" s="201"/>
      <c r="FN148" s="201"/>
      <c r="FO148" s="201"/>
      <c r="FP148" s="201"/>
      <c r="FQ148" s="201"/>
      <c r="FR148" s="201"/>
      <c r="FS148" s="201"/>
      <c r="FT148" s="201"/>
      <c r="FU148" s="201"/>
      <c r="FV148" s="201"/>
      <c r="FW148" s="201"/>
      <c r="FX148" s="201"/>
      <c r="FY148" s="201"/>
      <c r="FZ148" s="201"/>
      <c r="GA148" s="201"/>
      <c r="GB148" s="201"/>
      <c r="GC148" s="201"/>
      <c r="GD148" s="201"/>
      <c r="GE148" s="201"/>
      <c r="GF148" s="201"/>
      <c r="GG148" s="201"/>
      <c r="GH148" s="201"/>
      <c r="GI148" s="201"/>
      <c r="GJ148" s="201"/>
      <c r="GK148" s="201"/>
      <c r="GL148" s="201"/>
      <c r="GM148" s="201"/>
      <c r="GN148" s="201"/>
      <c r="GO148" s="201"/>
      <c r="GP148" s="201"/>
      <c r="GQ148" s="201"/>
      <c r="GR148" s="201"/>
      <c r="GS148" s="201"/>
      <c r="GT148" s="201"/>
      <c r="GU148" s="201"/>
      <c r="GV148" s="201"/>
      <c r="GW148" s="201"/>
      <c r="GX148" s="201"/>
      <c r="GY148" s="201"/>
      <c r="GZ148" s="201"/>
      <c r="HA148" s="201"/>
      <c r="HB148" s="201"/>
      <c r="HC148" s="201"/>
      <c r="HD148" s="201"/>
      <c r="HE148" s="201"/>
      <c r="HF148" s="201"/>
      <c r="HG148" s="201"/>
      <c r="HH148" s="201"/>
      <c r="HI148" s="201"/>
      <c r="HJ148" s="201"/>
      <c r="HK148" s="201"/>
      <c r="HL148" s="201"/>
      <c r="HM148" s="201"/>
      <c r="HN148" s="201"/>
      <c r="HO148" s="201"/>
      <c r="HP148" s="201"/>
      <c r="HQ148" s="201"/>
      <c r="HR148" s="201"/>
      <c r="HS148" s="201"/>
      <c r="HT148" s="201"/>
      <c r="HU148" s="201"/>
      <c r="HV148" s="201"/>
      <c r="HW148" s="201"/>
      <c r="HX148" s="201"/>
      <c r="HY148" s="201"/>
      <c r="HZ148" s="201"/>
      <c r="IA148" s="201"/>
      <c r="IB148" s="201"/>
      <c r="IC148" s="201"/>
      <c r="ID148" s="201"/>
      <c r="IE148" s="201"/>
      <c r="IF148" s="201"/>
      <c r="IG148" s="201"/>
    </row>
    <row r="149" spans="1:241" s="207" customFormat="1" ht="24.95" customHeight="1">
      <c r="A149" s="246"/>
      <c r="B149" s="276"/>
      <c r="C149" s="276"/>
      <c r="D149" s="276"/>
      <c r="E149" s="277"/>
      <c r="F149" s="192"/>
      <c r="G149" s="209"/>
      <c r="H149" s="209"/>
      <c r="I149" s="209"/>
      <c r="J149" s="202"/>
      <c r="K149" s="197"/>
      <c r="L149" s="202"/>
      <c r="M149" s="190"/>
      <c r="N149" s="190"/>
      <c r="O149" s="190"/>
      <c r="P149" s="203"/>
      <c r="Q149" s="190"/>
      <c r="R149" s="190"/>
      <c r="S149" s="204"/>
      <c r="T149" s="205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1"/>
      <c r="CO149" s="201"/>
      <c r="CP149" s="201"/>
      <c r="CQ149" s="201"/>
      <c r="CR149" s="201"/>
      <c r="CS149" s="201"/>
      <c r="CT149" s="201"/>
      <c r="CU149" s="201"/>
      <c r="CV149" s="201"/>
      <c r="CW149" s="201"/>
      <c r="CX149" s="201"/>
      <c r="CY149" s="201"/>
      <c r="CZ149" s="201"/>
      <c r="DA149" s="201"/>
      <c r="DB149" s="201"/>
      <c r="DC149" s="201"/>
      <c r="DD149" s="201"/>
      <c r="DE149" s="201"/>
      <c r="DF149" s="201"/>
      <c r="DG149" s="201"/>
      <c r="DH149" s="201"/>
      <c r="DI149" s="201"/>
      <c r="DJ149" s="201"/>
      <c r="DK149" s="201"/>
      <c r="DL149" s="201"/>
      <c r="DM149" s="201"/>
      <c r="DN149" s="201"/>
      <c r="DO149" s="201"/>
      <c r="DP149" s="201"/>
      <c r="DQ149" s="201"/>
      <c r="DR149" s="201"/>
      <c r="DS149" s="201"/>
      <c r="DT149" s="201"/>
      <c r="DU149" s="201"/>
      <c r="DV149" s="201"/>
      <c r="DW149" s="201"/>
      <c r="DX149" s="201"/>
      <c r="DY149" s="201"/>
      <c r="DZ149" s="201"/>
      <c r="EA149" s="201"/>
      <c r="EB149" s="201"/>
      <c r="EC149" s="201"/>
      <c r="ED149" s="201"/>
      <c r="EE149" s="201"/>
      <c r="EF149" s="201"/>
      <c r="EG149" s="201"/>
      <c r="EH149" s="201"/>
      <c r="EI149" s="201"/>
      <c r="EJ149" s="201"/>
      <c r="EK149" s="201"/>
      <c r="EL149" s="201"/>
      <c r="EM149" s="201"/>
      <c r="EN149" s="201"/>
      <c r="EO149" s="201"/>
      <c r="EP149" s="201"/>
      <c r="EQ149" s="201"/>
      <c r="ER149" s="201"/>
      <c r="ES149" s="201"/>
      <c r="ET149" s="201"/>
      <c r="EU149" s="201"/>
      <c r="EV149" s="201"/>
      <c r="EW149" s="201"/>
      <c r="EX149" s="201"/>
      <c r="EY149" s="201"/>
      <c r="EZ149" s="201"/>
      <c r="FA149" s="201"/>
      <c r="FB149" s="201"/>
      <c r="FC149" s="201"/>
      <c r="FD149" s="201"/>
      <c r="FE149" s="201"/>
      <c r="FF149" s="201"/>
      <c r="FG149" s="201"/>
      <c r="FH149" s="201"/>
      <c r="FI149" s="201"/>
      <c r="FJ149" s="201"/>
      <c r="FK149" s="201"/>
      <c r="FL149" s="201"/>
      <c r="FM149" s="201"/>
      <c r="FN149" s="201"/>
      <c r="FO149" s="201"/>
      <c r="FP149" s="201"/>
      <c r="FQ149" s="201"/>
      <c r="FR149" s="201"/>
      <c r="FS149" s="201"/>
      <c r="FT149" s="201"/>
      <c r="FU149" s="201"/>
      <c r="FV149" s="201"/>
      <c r="FW149" s="201"/>
      <c r="FX149" s="201"/>
      <c r="FY149" s="201"/>
      <c r="FZ149" s="201"/>
      <c r="GA149" s="201"/>
      <c r="GB149" s="201"/>
      <c r="GC149" s="201"/>
      <c r="GD149" s="201"/>
      <c r="GE149" s="201"/>
      <c r="GF149" s="201"/>
      <c r="GG149" s="201"/>
      <c r="GH149" s="201"/>
      <c r="GI149" s="201"/>
      <c r="GJ149" s="201"/>
      <c r="GK149" s="201"/>
      <c r="GL149" s="201"/>
      <c r="GM149" s="201"/>
      <c r="GN149" s="201"/>
      <c r="GO149" s="201"/>
      <c r="GP149" s="201"/>
      <c r="GQ149" s="201"/>
      <c r="GR149" s="201"/>
      <c r="GS149" s="201"/>
      <c r="GT149" s="201"/>
      <c r="GU149" s="201"/>
      <c r="GV149" s="201"/>
      <c r="GW149" s="201"/>
      <c r="GX149" s="201"/>
      <c r="GY149" s="201"/>
      <c r="GZ149" s="201"/>
      <c r="HA149" s="201"/>
      <c r="HB149" s="201"/>
      <c r="HC149" s="201"/>
      <c r="HD149" s="201"/>
      <c r="HE149" s="201"/>
      <c r="HF149" s="201"/>
      <c r="HG149" s="201"/>
      <c r="HH149" s="201"/>
      <c r="HI149" s="201"/>
      <c r="HJ149" s="201"/>
      <c r="HK149" s="201"/>
      <c r="HL149" s="201"/>
      <c r="HM149" s="201"/>
      <c r="HN149" s="201"/>
      <c r="HO149" s="201"/>
      <c r="HP149" s="201"/>
      <c r="HQ149" s="201"/>
      <c r="HR149" s="201"/>
      <c r="HS149" s="201"/>
      <c r="HT149" s="201"/>
      <c r="HU149" s="201"/>
      <c r="HV149" s="201"/>
      <c r="HW149" s="201"/>
      <c r="HX149" s="201"/>
      <c r="HY149" s="201"/>
      <c r="HZ149" s="201"/>
      <c r="IA149" s="201"/>
      <c r="IB149" s="201"/>
      <c r="IC149" s="201"/>
      <c r="ID149" s="201"/>
      <c r="IE149" s="201"/>
      <c r="IF149" s="201"/>
      <c r="IG149" s="201"/>
    </row>
    <row r="150" spans="1:241" s="207" customFormat="1" ht="24.95" customHeight="1">
      <c r="A150" s="246"/>
      <c r="B150" s="276"/>
      <c r="C150" s="276"/>
      <c r="D150" s="276"/>
      <c r="E150" s="277"/>
      <c r="F150" s="206"/>
      <c r="G150" s="209"/>
      <c r="H150" s="209"/>
      <c r="I150" s="209"/>
      <c r="J150" s="202"/>
      <c r="K150" s="197"/>
      <c r="L150" s="202"/>
      <c r="M150" s="190"/>
      <c r="N150" s="190"/>
      <c r="O150" s="190"/>
      <c r="P150" s="203"/>
      <c r="Q150" s="190"/>
      <c r="R150" s="190"/>
      <c r="S150" s="204"/>
      <c r="T150" s="205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1"/>
      <c r="CO150" s="201"/>
      <c r="CP150" s="201"/>
      <c r="CQ150" s="201"/>
      <c r="CR150" s="201"/>
      <c r="CS150" s="201"/>
      <c r="CT150" s="201"/>
      <c r="CU150" s="201"/>
      <c r="CV150" s="201"/>
      <c r="CW150" s="201"/>
      <c r="CX150" s="201"/>
      <c r="CY150" s="201"/>
      <c r="CZ150" s="201"/>
      <c r="DA150" s="201"/>
      <c r="DB150" s="201"/>
      <c r="DC150" s="201"/>
      <c r="DD150" s="201"/>
      <c r="DE150" s="201"/>
      <c r="DF150" s="201"/>
      <c r="DG150" s="201"/>
      <c r="DH150" s="201"/>
      <c r="DI150" s="201"/>
      <c r="DJ150" s="201"/>
      <c r="DK150" s="201"/>
      <c r="DL150" s="201"/>
      <c r="DM150" s="201"/>
      <c r="DN150" s="201"/>
      <c r="DO150" s="201"/>
      <c r="DP150" s="201"/>
      <c r="DQ150" s="201"/>
      <c r="DR150" s="201"/>
      <c r="DS150" s="201"/>
      <c r="DT150" s="201"/>
      <c r="DU150" s="201"/>
      <c r="DV150" s="201"/>
      <c r="DW150" s="201"/>
      <c r="DX150" s="201"/>
      <c r="DY150" s="201"/>
      <c r="DZ150" s="201"/>
      <c r="EA150" s="201"/>
      <c r="EB150" s="201"/>
      <c r="EC150" s="201"/>
      <c r="ED150" s="201"/>
      <c r="EE150" s="201"/>
      <c r="EF150" s="201"/>
      <c r="EG150" s="201"/>
      <c r="EH150" s="201"/>
      <c r="EI150" s="201"/>
      <c r="EJ150" s="201"/>
      <c r="EK150" s="201"/>
      <c r="EL150" s="201"/>
      <c r="EM150" s="201"/>
      <c r="EN150" s="201"/>
      <c r="EO150" s="201"/>
      <c r="EP150" s="201"/>
      <c r="EQ150" s="201"/>
      <c r="ER150" s="201"/>
      <c r="ES150" s="201"/>
      <c r="ET150" s="201"/>
      <c r="EU150" s="201"/>
      <c r="EV150" s="201"/>
      <c r="EW150" s="201"/>
      <c r="EX150" s="201"/>
      <c r="EY150" s="201"/>
      <c r="EZ150" s="201"/>
      <c r="FA150" s="201"/>
      <c r="FB150" s="201"/>
      <c r="FC150" s="201"/>
      <c r="FD150" s="201"/>
      <c r="FE150" s="201"/>
      <c r="FF150" s="201"/>
      <c r="FG150" s="201"/>
      <c r="FH150" s="201"/>
      <c r="FI150" s="201"/>
      <c r="FJ150" s="201"/>
      <c r="FK150" s="201"/>
      <c r="FL150" s="201"/>
      <c r="FM150" s="201"/>
      <c r="FN150" s="201"/>
      <c r="FO150" s="201"/>
      <c r="FP150" s="201"/>
      <c r="FQ150" s="201"/>
      <c r="FR150" s="201"/>
      <c r="FS150" s="201"/>
      <c r="FT150" s="201"/>
      <c r="FU150" s="201"/>
      <c r="FV150" s="201"/>
      <c r="FW150" s="201"/>
      <c r="FX150" s="201"/>
      <c r="FY150" s="201"/>
      <c r="FZ150" s="201"/>
      <c r="GA150" s="201"/>
      <c r="GB150" s="201"/>
      <c r="GC150" s="201"/>
      <c r="GD150" s="201"/>
      <c r="GE150" s="201"/>
      <c r="GF150" s="201"/>
      <c r="GG150" s="201"/>
      <c r="GH150" s="201"/>
      <c r="GI150" s="201"/>
      <c r="GJ150" s="201"/>
      <c r="GK150" s="201"/>
      <c r="GL150" s="201"/>
      <c r="GM150" s="201"/>
      <c r="GN150" s="201"/>
      <c r="GO150" s="201"/>
      <c r="GP150" s="201"/>
      <c r="GQ150" s="201"/>
      <c r="GR150" s="201"/>
      <c r="GS150" s="201"/>
      <c r="GT150" s="201"/>
      <c r="GU150" s="201"/>
      <c r="GV150" s="201"/>
      <c r="GW150" s="201"/>
      <c r="GX150" s="201"/>
      <c r="GY150" s="201"/>
      <c r="GZ150" s="201"/>
      <c r="HA150" s="201"/>
      <c r="HB150" s="201"/>
      <c r="HC150" s="201"/>
      <c r="HD150" s="201"/>
      <c r="HE150" s="201"/>
      <c r="HF150" s="201"/>
      <c r="HG150" s="201"/>
      <c r="HH150" s="201"/>
      <c r="HI150" s="201"/>
      <c r="HJ150" s="201"/>
      <c r="HK150" s="201"/>
      <c r="HL150" s="201"/>
      <c r="HM150" s="201"/>
      <c r="HN150" s="201"/>
      <c r="HO150" s="201"/>
      <c r="HP150" s="201"/>
      <c r="HQ150" s="201"/>
      <c r="HR150" s="201"/>
      <c r="HS150" s="201"/>
      <c r="HT150" s="201"/>
      <c r="HU150" s="201"/>
      <c r="HV150" s="201"/>
      <c r="HW150" s="201"/>
      <c r="HX150" s="201"/>
      <c r="HY150" s="201"/>
      <c r="HZ150" s="201"/>
      <c r="IA150" s="201"/>
      <c r="IB150" s="201"/>
      <c r="IC150" s="201"/>
      <c r="ID150" s="201"/>
      <c r="IE150" s="201"/>
      <c r="IF150" s="201"/>
      <c r="IG150" s="201"/>
    </row>
    <row r="151" spans="1:241" s="207" customFormat="1" ht="24.95" customHeight="1">
      <c r="A151" s="246"/>
      <c r="B151" s="263" t="s">
        <v>72</v>
      </c>
      <c r="C151" s="263"/>
      <c r="D151" s="263"/>
      <c r="E151" s="264"/>
      <c r="F151" s="255">
        <f>F148+F149+F150</f>
        <v>4599393.3600000003</v>
      </c>
      <c r="G151" s="209"/>
      <c r="H151" s="209"/>
      <c r="I151" s="209"/>
      <c r="J151" s="202"/>
      <c r="K151" s="202"/>
      <c r="L151" s="202"/>
      <c r="M151" s="190"/>
      <c r="N151" s="190"/>
      <c r="O151" s="190"/>
      <c r="P151" s="203"/>
      <c r="Q151" s="190"/>
      <c r="R151" s="190"/>
      <c r="S151" s="204"/>
      <c r="T151" s="205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1"/>
      <c r="CN151" s="201"/>
      <c r="CO151" s="201"/>
      <c r="CP151" s="201"/>
      <c r="CQ151" s="201"/>
      <c r="CR151" s="201"/>
      <c r="CS151" s="201"/>
      <c r="CT151" s="201"/>
      <c r="CU151" s="201"/>
      <c r="CV151" s="201"/>
      <c r="CW151" s="201"/>
      <c r="CX151" s="201"/>
      <c r="CY151" s="201"/>
      <c r="CZ151" s="201"/>
      <c r="DA151" s="201"/>
      <c r="DB151" s="201"/>
      <c r="DC151" s="201"/>
      <c r="DD151" s="201"/>
      <c r="DE151" s="201"/>
      <c r="DF151" s="201"/>
      <c r="DG151" s="201"/>
      <c r="DH151" s="201"/>
      <c r="DI151" s="201"/>
      <c r="DJ151" s="201"/>
      <c r="DK151" s="201"/>
      <c r="DL151" s="201"/>
      <c r="DM151" s="201"/>
      <c r="DN151" s="201"/>
      <c r="DO151" s="201"/>
      <c r="DP151" s="201"/>
      <c r="DQ151" s="201"/>
      <c r="DR151" s="201"/>
      <c r="DS151" s="201"/>
      <c r="DT151" s="201"/>
      <c r="DU151" s="201"/>
      <c r="DV151" s="201"/>
      <c r="DW151" s="201"/>
      <c r="DX151" s="201"/>
      <c r="DY151" s="201"/>
      <c r="DZ151" s="201"/>
      <c r="EA151" s="201"/>
      <c r="EB151" s="201"/>
      <c r="EC151" s="201"/>
      <c r="ED151" s="201"/>
      <c r="EE151" s="201"/>
      <c r="EF151" s="201"/>
      <c r="EG151" s="201"/>
      <c r="EH151" s="201"/>
      <c r="EI151" s="201"/>
      <c r="EJ151" s="201"/>
      <c r="EK151" s="201"/>
      <c r="EL151" s="201"/>
      <c r="EM151" s="201"/>
      <c r="EN151" s="201"/>
      <c r="EO151" s="201"/>
      <c r="EP151" s="201"/>
      <c r="EQ151" s="201"/>
      <c r="ER151" s="201"/>
      <c r="ES151" s="201"/>
      <c r="ET151" s="201"/>
      <c r="EU151" s="201"/>
      <c r="EV151" s="201"/>
      <c r="EW151" s="201"/>
      <c r="EX151" s="201"/>
      <c r="EY151" s="201"/>
      <c r="EZ151" s="201"/>
      <c r="FA151" s="201"/>
      <c r="FB151" s="201"/>
      <c r="FC151" s="201"/>
      <c r="FD151" s="201"/>
      <c r="FE151" s="201"/>
      <c r="FF151" s="201"/>
      <c r="FG151" s="201"/>
      <c r="FH151" s="201"/>
      <c r="FI151" s="201"/>
      <c r="FJ151" s="201"/>
      <c r="FK151" s="201"/>
      <c r="FL151" s="201"/>
      <c r="FM151" s="201"/>
      <c r="FN151" s="201"/>
      <c r="FO151" s="201"/>
      <c r="FP151" s="201"/>
      <c r="FQ151" s="201"/>
      <c r="FR151" s="201"/>
      <c r="FS151" s="201"/>
      <c r="FT151" s="201"/>
      <c r="FU151" s="201"/>
      <c r="FV151" s="201"/>
      <c r="FW151" s="201"/>
      <c r="FX151" s="201"/>
      <c r="FY151" s="201"/>
      <c r="FZ151" s="201"/>
      <c r="GA151" s="201"/>
      <c r="GB151" s="201"/>
      <c r="GC151" s="201"/>
      <c r="GD151" s="201"/>
      <c r="GE151" s="201"/>
      <c r="GF151" s="201"/>
      <c r="GG151" s="201"/>
      <c r="GH151" s="201"/>
      <c r="GI151" s="201"/>
      <c r="GJ151" s="201"/>
      <c r="GK151" s="201"/>
      <c r="GL151" s="201"/>
      <c r="GM151" s="201"/>
      <c r="GN151" s="201"/>
      <c r="GO151" s="201"/>
      <c r="GP151" s="201"/>
      <c r="GQ151" s="201"/>
      <c r="GR151" s="201"/>
      <c r="GS151" s="201"/>
      <c r="GT151" s="201"/>
      <c r="GU151" s="201"/>
      <c r="GV151" s="201"/>
      <c r="GW151" s="201"/>
      <c r="GX151" s="201"/>
      <c r="GY151" s="201"/>
      <c r="GZ151" s="201"/>
      <c r="HA151" s="201"/>
      <c r="HB151" s="201"/>
      <c r="HC151" s="201"/>
      <c r="HD151" s="201"/>
      <c r="HE151" s="201"/>
      <c r="HF151" s="201"/>
      <c r="HG151" s="201"/>
      <c r="HH151" s="201"/>
      <c r="HI151" s="201"/>
      <c r="HJ151" s="201"/>
      <c r="HK151" s="201"/>
      <c r="HL151" s="201"/>
      <c r="HM151" s="201"/>
      <c r="HN151" s="201"/>
      <c r="HO151" s="201"/>
      <c r="HP151" s="201"/>
      <c r="HQ151" s="201"/>
      <c r="HR151" s="201"/>
      <c r="HS151" s="201"/>
      <c r="HT151" s="201"/>
      <c r="HU151" s="201"/>
      <c r="HV151" s="201"/>
      <c r="HW151" s="201"/>
      <c r="HX151" s="201"/>
      <c r="HY151" s="201"/>
      <c r="HZ151" s="201"/>
      <c r="IA151" s="201"/>
      <c r="IB151" s="201"/>
      <c r="IC151" s="201"/>
      <c r="ID151" s="201"/>
      <c r="IE151" s="201"/>
      <c r="IF151" s="201"/>
      <c r="IG151" s="201"/>
    </row>
    <row r="152" spans="1:241">
      <c r="C152" s="125"/>
      <c r="D152" s="125"/>
      <c r="E152" s="125"/>
      <c r="K152" s="162"/>
      <c r="S152" s="196"/>
    </row>
    <row r="153" spans="1:241" s="4" customFormat="1" ht="35.25" customHeight="1">
      <c r="A153" s="237"/>
      <c r="B153" s="274" t="s">
        <v>227</v>
      </c>
      <c r="C153" s="274"/>
      <c r="D153" s="274"/>
      <c r="E153" s="275"/>
      <c r="F153" s="134"/>
      <c r="G153" s="39"/>
      <c r="H153" s="39"/>
      <c r="I153" s="39"/>
      <c r="J153" s="67"/>
      <c r="K153" s="29"/>
      <c r="L153" s="31"/>
      <c r="M153" s="39"/>
      <c r="N153" s="67"/>
      <c r="O153" s="39"/>
      <c r="P153" s="39"/>
      <c r="Q153" s="39"/>
      <c r="R153" s="39"/>
      <c r="S153" s="124"/>
      <c r="T153" s="72"/>
      <c r="U153" s="5"/>
    </row>
    <row r="154" spans="1:241" s="207" customFormat="1" ht="24.95" customHeight="1">
      <c r="A154" s="246"/>
      <c r="B154" s="342" t="s">
        <v>229</v>
      </c>
      <c r="C154" s="278"/>
      <c r="D154" s="278"/>
      <c r="E154" s="279"/>
      <c r="F154" s="343">
        <v>40851.89</v>
      </c>
      <c r="G154" s="188"/>
      <c r="H154" s="188"/>
      <c r="I154" s="188"/>
      <c r="J154" s="177"/>
      <c r="K154" s="177"/>
      <c r="L154" s="177"/>
      <c r="M154" s="176"/>
      <c r="N154" s="176"/>
      <c r="O154" s="176"/>
      <c r="P154" s="199"/>
      <c r="Q154" s="176"/>
      <c r="R154" s="176"/>
      <c r="S154" s="200"/>
      <c r="T154" s="189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  <c r="BZ154" s="201"/>
      <c r="CA154" s="201"/>
      <c r="CB154" s="201"/>
      <c r="CC154" s="201"/>
      <c r="CD154" s="201"/>
      <c r="CE154" s="201"/>
      <c r="CF154" s="201"/>
      <c r="CG154" s="201"/>
      <c r="CH154" s="201"/>
      <c r="CI154" s="201"/>
      <c r="CJ154" s="201"/>
      <c r="CK154" s="201"/>
      <c r="CL154" s="201"/>
      <c r="CM154" s="201"/>
      <c r="CN154" s="201"/>
      <c r="CO154" s="201"/>
      <c r="CP154" s="201"/>
      <c r="CQ154" s="201"/>
      <c r="CR154" s="201"/>
      <c r="CS154" s="201"/>
      <c r="CT154" s="201"/>
      <c r="CU154" s="201"/>
      <c r="CV154" s="201"/>
      <c r="CW154" s="201"/>
      <c r="CX154" s="201"/>
      <c r="CY154" s="201"/>
      <c r="CZ154" s="201"/>
      <c r="DA154" s="201"/>
      <c r="DB154" s="201"/>
      <c r="DC154" s="201"/>
      <c r="DD154" s="201"/>
      <c r="DE154" s="201"/>
      <c r="DF154" s="201"/>
      <c r="DG154" s="201"/>
      <c r="DH154" s="201"/>
      <c r="DI154" s="201"/>
      <c r="DJ154" s="201"/>
      <c r="DK154" s="201"/>
      <c r="DL154" s="201"/>
      <c r="DM154" s="201"/>
      <c r="DN154" s="201"/>
      <c r="DO154" s="201"/>
      <c r="DP154" s="201"/>
      <c r="DQ154" s="201"/>
      <c r="DR154" s="201"/>
      <c r="DS154" s="201"/>
      <c r="DT154" s="201"/>
      <c r="DU154" s="201"/>
      <c r="DV154" s="201"/>
      <c r="DW154" s="201"/>
      <c r="DX154" s="201"/>
      <c r="DY154" s="201"/>
      <c r="DZ154" s="201"/>
      <c r="EA154" s="201"/>
      <c r="EB154" s="201"/>
      <c r="EC154" s="201"/>
      <c r="ED154" s="201"/>
      <c r="EE154" s="201"/>
      <c r="EF154" s="201"/>
      <c r="EG154" s="201"/>
      <c r="EH154" s="201"/>
      <c r="EI154" s="201"/>
      <c r="EJ154" s="201"/>
      <c r="EK154" s="201"/>
      <c r="EL154" s="201"/>
      <c r="EM154" s="201"/>
      <c r="EN154" s="201"/>
      <c r="EO154" s="201"/>
      <c r="EP154" s="201"/>
      <c r="EQ154" s="201"/>
      <c r="ER154" s="201"/>
      <c r="ES154" s="201"/>
      <c r="ET154" s="201"/>
      <c r="EU154" s="201"/>
      <c r="EV154" s="201"/>
      <c r="EW154" s="201"/>
      <c r="EX154" s="201"/>
      <c r="EY154" s="201"/>
      <c r="EZ154" s="201"/>
      <c r="FA154" s="201"/>
      <c r="FB154" s="201"/>
      <c r="FC154" s="201"/>
      <c r="FD154" s="201"/>
      <c r="FE154" s="201"/>
      <c r="FF154" s="201"/>
      <c r="FG154" s="201"/>
      <c r="FH154" s="201"/>
      <c r="FI154" s="201"/>
      <c r="FJ154" s="201"/>
      <c r="FK154" s="201"/>
      <c r="FL154" s="201"/>
      <c r="FM154" s="201"/>
      <c r="FN154" s="201"/>
      <c r="FO154" s="201"/>
      <c r="FP154" s="201"/>
      <c r="FQ154" s="201"/>
      <c r="FR154" s="201"/>
      <c r="FS154" s="201"/>
      <c r="FT154" s="201"/>
      <c r="FU154" s="201"/>
      <c r="FV154" s="201"/>
      <c r="FW154" s="201"/>
      <c r="FX154" s="201"/>
      <c r="FY154" s="201"/>
      <c r="FZ154" s="201"/>
      <c r="GA154" s="201"/>
      <c r="GB154" s="201"/>
      <c r="GC154" s="201"/>
      <c r="GD154" s="201"/>
      <c r="GE154" s="201"/>
      <c r="GF154" s="201"/>
      <c r="GG154" s="201"/>
      <c r="GH154" s="201"/>
      <c r="GI154" s="201"/>
      <c r="GJ154" s="201"/>
      <c r="GK154" s="201"/>
      <c r="GL154" s="201"/>
      <c r="GM154" s="201"/>
      <c r="GN154" s="201"/>
      <c r="GO154" s="201"/>
      <c r="GP154" s="201"/>
      <c r="GQ154" s="201"/>
      <c r="GR154" s="201"/>
      <c r="GS154" s="201"/>
      <c r="GT154" s="201"/>
      <c r="GU154" s="201"/>
      <c r="GV154" s="201"/>
      <c r="GW154" s="201"/>
      <c r="GX154" s="201"/>
      <c r="GY154" s="201"/>
      <c r="GZ154" s="201"/>
      <c r="HA154" s="201"/>
      <c r="HB154" s="201"/>
      <c r="HC154" s="201"/>
      <c r="HD154" s="201"/>
      <c r="HE154" s="201"/>
      <c r="HF154" s="201"/>
      <c r="HG154" s="201"/>
      <c r="HH154" s="201"/>
      <c r="HI154" s="201"/>
      <c r="HJ154" s="201"/>
      <c r="HK154" s="201"/>
      <c r="HL154" s="201"/>
      <c r="HM154" s="201"/>
      <c r="HN154" s="201"/>
      <c r="HO154" s="201"/>
      <c r="HP154" s="201"/>
      <c r="HQ154" s="201"/>
      <c r="HR154" s="201"/>
      <c r="HS154" s="201"/>
      <c r="HT154" s="201"/>
      <c r="HU154" s="201"/>
      <c r="HV154" s="201"/>
      <c r="HW154" s="201"/>
      <c r="HX154" s="201"/>
      <c r="HY154" s="201"/>
      <c r="HZ154" s="201"/>
      <c r="IA154" s="201"/>
      <c r="IB154" s="201"/>
      <c r="IC154" s="201"/>
      <c r="ID154" s="201"/>
      <c r="IE154" s="201"/>
      <c r="IF154" s="201"/>
      <c r="IG154" s="201"/>
    </row>
    <row r="155" spans="1:241" s="207" customFormat="1" ht="24.95" customHeight="1">
      <c r="A155" s="246"/>
      <c r="B155" s="263"/>
      <c r="C155" s="263"/>
      <c r="D155" s="263"/>
      <c r="E155" s="264"/>
      <c r="F155" s="192"/>
      <c r="G155" s="197"/>
      <c r="H155" s="197"/>
      <c r="I155" s="188"/>
      <c r="J155" s="177"/>
      <c r="K155" s="177"/>
      <c r="L155" s="177"/>
      <c r="M155" s="176"/>
      <c r="N155" s="176"/>
      <c r="O155" s="176"/>
      <c r="P155" s="199"/>
      <c r="Q155" s="176"/>
      <c r="R155" s="176"/>
      <c r="S155" s="200"/>
      <c r="T155" s="189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201"/>
      <c r="CA155" s="201"/>
      <c r="CB155" s="201"/>
      <c r="CC155" s="201"/>
      <c r="CD155" s="201"/>
      <c r="CE155" s="201"/>
      <c r="CF155" s="201"/>
      <c r="CG155" s="201"/>
      <c r="CH155" s="201"/>
      <c r="CI155" s="201"/>
      <c r="CJ155" s="201"/>
      <c r="CK155" s="201"/>
      <c r="CL155" s="201"/>
      <c r="CM155" s="201"/>
      <c r="CN155" s="201"/>
      <c r="CO155" s="201"/>
      <c r="CP155" s="201"/>
      <c r="CQ155" s="201"/>
      <c r="CR155" s="201"/>
      <c r="CS155" s="201"/>
      <c r="CT155" s="201"/>
      <c r="CU155" s="201"/>
      <c r="CV155" s="201"/>
      <c r="CW155" s="201"/>
      <c r="CX155" s="201"/>
      <c r="CY155" s="201"/>
      <c r="CZ155" s="201"/>
      <c r="DA155" s="201"/>
      <c r="DB155" s="201"/>
      <c r="DC155" s="201"/>
      <c r="DD155" s="201"/>
      <c r="DE155" s="201"/>
      <c r="DF155" s="201"/>
      <c r="DG155" s="201"/>
      <c r="DH155" s="201"/>
      <c r="DI155" s="201"/>
      <c r="DJ155" s="201"/>
      <c r="DK155" s="201"/>
      <c r="DL155" s="201"/>
      <c r="DM155" s="201"/>
      <c r="DN155" s="201"/>
      <c r="DO155" s="201"/>
      <c r="DP155" s="201"/>
      <c r="DQ155" s="201"/>
      <c r="DR155" s="201"/>
      <c r="DS155" s="201"/>
      <c r="DT155" s="201"/>
      <c r="DU155" s="201"/>
      <c r="DV155" s="201"/>
      <c r="DW155" s="201"/>
      <c r="DX155" s="201"/>
      <c r="DY155" s="201"/>
      <c r="DZ155" s="201"/>
      <c r="EA155" s="201"/>
      <c r="EB155" s="201"/>
      <c r="EC155" s="201"/>
      <c r="ED155" s="201"/>
      <c r="EE155" s="201"/>
      <c r="EF155" s="201"/>
      <c r="EG155" s="201"/>
      <c r="EH155" s="201"/>
      <c r="EI155" s="201"/>
      <c r="EJ155" s="201"/>
      <c r="EK155" s="201"/>
      <c r="EL155" s="201"/>
      <c r="EM155" s="201"/>
      <c r="EN155" s="201"/>
      <c r="EO155" s="201"/>
      <c r="EP155" s="201"/>
      <c r="EQ155" s="201"/>
      <c r="ER155" s="201"/>
      <c r="ES155" s="201"/>
      <c r="ET155" s="201"/>
      <c r="EU155" s="201"/>
      <c r="EV155" s="201"/>
      <c r="EW155" s="201"/>
      <c r="EX155" s="201"/>
      <c r="EY155" s="201"/>
      <c r="EZ155" s="201"/>
      <c r="FA155" s="201"/>
      <c r="FB155" s="201"/>
      <c r="FC155" s="201"/>
      <c r="FD155" s="201"/>
      <c r="FE155" s="201"/>
      <c r="FF155" s="201"/>
      <c r="FG155" s="201"/>
      <c r="FH155" s="201"/>
      <c r="FI155" s="201"/>
      <c r="FJ155" s="201"/>
      <c r="FK155" s="201"/>
      <c r="FL155" s="201"/>
      <c r="FM155" s="201"/>
      <c r="FN155" s="201"/>
      <c r="FO155" s="201"/>
      <c r="FP155" s="201"/>
      <c r="FQ155" s="201"/>
      <c r="FR155" s="201"/>
      <c r="FS155" s="201"/>
      <c r="FT155" s="201"/>
      <c r="FU155" s="201"/>
      <c r="FV155" s="201"/>
      <c r="FW155" s="201"/>
      <c r="FX155" s="201"/>
      <c r="FY155" s="201"/>
      <c r="FZ155" s="201"/>
      <c r="GA155" s="201"/>
      <c r="GB155" s="201"/>
      <c r="GC155" s="201"/>
      <c r="GD155" s="201"/>
      <c r="GE155" s="201"/>
      <c r="GF155" s="201"/>
      <c r="GG155" s="201"/>
      <c r="GH155" s="201"/>
      <c r="GI155" s="201"/>
      <c r="GJ155" s="201"/>
      <c r="GK155" s="201"/>
      <c r="GL155" s="201"/>
      <c r="GM155" s="201"/>
      <c r="GN155" s="201"/>
      <c r="GO155" s="201"/>
      <c r="GP155" s="201"/>
      <c r="GQ155" s="201"/>
      <c r="GR155" s="201"/>
      <c r="GS155" s="201"/>
      <c r="GT155" s="201"/>
      <c r="GU155" s="201"/>
      <c r="GV155" s="201"/>
      <c r="GW155" s="201"/>
      <c r="GX155" s="201"/>
      <c r="GY155" s="201"/>
      <c r="GZ155" s="201"/>
      <c r="HA155" s="201"/>
      <c r="HB155" s="201"/>
      <c r="HC155" s="201"/>
      <c r="HD155" s="201"/>
      <c r="HE155" s="201"/>
      <c r="HF155" s="201"/>
      <c r="HG155" s="201"/>
      <c r="HH155" s="201"/>
      <c r="HI155" s="201"/>
      <c r="HJ155" s="201"/>
      <c r="HK155" s="201"/>
      <c r="HL155" s="201"/>
      <c r="HM155" s="201"/>
      <c r="HN155" s="201"/>
      <c r="HO155" s="201"/>
      <c r="HP155" s="201"/>
      <c r="HQ155" s="201"/>
      <c r="HR155" s="201"/>
      <c r="HS155" s="201"/>
      <c r="HT155" s="201"/>
      <c r="HU155" s="201"/>
      <c r="HV155" s="201"/>
      <c r="HW155" s="201"/>
      <c r="HX155" s="201"/>
      <c r="HY155" s="201"/>
      <c r="HZ155" s="201"/>
      <c r="IA155" s="201"/>
      <c r="IB155" s="201"/>
      <c r="IC155" s="201"/>
      <c r="ID155" s="201"/>
      <c r="IE155" s="201"/>
      <c r="IF155" s="201"/>
      <c r="IG155" s="201"/>
    </row>
    <row r="156" spans="1:241" s="207" customFormat="1" ht="24.95" customHeight="1">
      <c r="A156" s="246"/>
      <c r="B156" s="263"/>
      <c r="C156" s="263"/>
      <c r="D156" s="263"/>
      <c r="E156" s="264"/>
      <c r="F156" s="192"/>
      <c r="G156" s="188"/>
      <c r="H156" s="188"/>
      <c r="I156" s="188"/>
      <c r="J156" s="177"/>
      <c r="K156" s="177"/>
      <c r="L156" s="177"/>
      <c r="M156" s="176"/>
      <c r="N156" s="176"/>
      <c r="O156" s="176"/>
      <c r="P156" s="199"/>
      <c r="Q156" s="176"/>
      <c r="R156" s="176"/>
      <c r="S156" s="200"/>
      <c r="T156" s="189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  <c r="BZ156" s="201"/>
      <c r="CA156" s="201"/>
      <c r="CB156" s="201"/>
      <c r="CC156" s="201"/>
      <c r="CD156" s="201"/>
      <c r="CE156" s="201"/>
      <c r="CF156" s="201"/>
      <c r="CG156" s="201"/>
      <c r="CH156" s="201"/>
      <c r="CI156" s="201"/>
      <c r="CJ156" s="201"/>
      <c r="CK156" s="201"/>
      <c r="CL156" s="201"/>
      <c r="CM156" s="201"/>
      <c r="CN156" s="201"/>
      <c r="CO156" s="201"/>
      <c r="CP156" s="201"/>
      <c r="CQ156" s="201"/>
      <c r="CR156" s="201"/>
      <c r="CS156" s="201"/>
      <c r="CT156" s="201"/>
      <c r="CU156" s="201"/>
      <c r="CV156" s="201"/>
      <c r="CW156" s="201"/>
      <c r="CX156" s="201"/>
      <c r="CY156" s="201"/>
      <c r="CZ156" s="201"/>
      <c r="DA156" s="201"/>
      <c r="DB156" s="201"/>
      <c r="DC156" s="201"/>
      <c r="DD156" s="201"/>
      <c r="DE156" s="201"/>
      <c r="DF156" s="201"/>
      <c r="DG156" s="201"/>
      <c r="DH156" s="201"/>
      <c r="DI156" s="201"/>
      <c r="DJ156" s="201"/>
      <c r="DK156" s="201"/>
      <c r="DL156" s="201"/>
      <c r="DM156" s="201"/>
      <c r="DN156" s="201"/>
      <c r="DO156" s="201"/>
      <c r="DP156" s="201"/>
      <c r="DQ156" s="201"/>
      <c r="DR156" s="201"/>
      <c r="DS156" s="201"/>
      <c r="DT156" s="201"/>
      <c r="DU156" s="201"/>
      <c r="DV156" s="201"/>
      <c r="DW156" s="201"/>
      <c r="DX156" s="201"/>
      <c r="DY156" s="201"/>
      <c r="DZ156" s="201"/>
      <c r="EA156" s="201"/>
      <c r="EB156" s="201"/>
      <c r="EC156" s="201"/>
      <c r="ED156" s="201"/>
      <c r="EE156" s="201"/>
      <c r="EF156" s="201"/>
      <c r="EG156" s="201"/>
      <c r="EH156" s="201"/>
      <c r="EI156" s="201"/>
      <c r="EJ156" s="201"/>
      <c r="EK156" s="201"/>
      <c r="EL156" s="201"/>
      <c r="EM156" s="201"/>
      <c r="EN156" s="201"/>
      <c r="EO156" s="201"/>
      <c r="EP156" s="201"/>
      <c r="EQ156" s="201"/>
      <c r="ER156" s="201"/>
      <c r="ES156" s="201"/>
      <c r="ET156" s="201"/>
      <c r="EU156" s="201"/>
      <c r="EV156" s="201"/>
      <c r="EW156" s="201"/>
      <c r="EX156" s="201"/>
      <c r="EY156" s="201"/>
      <c r="EZ156" s="201"/>
      <c r="FA156" s="201"/>
      <c r="FB156" s="201"/>
      <c r="FC156" s="201"/>
      <c r="FD156" s="201"/>
      <c r="FE156" s="201"/>
      <c r="FF156" s="201"/>
      <c r="FG156" s="201"/>
      <c r="FH156" s="201"/>
      <c r="FI156" s="201"/>
      <c r="FJ156" s="201"/>
      <c r="FK156" s="201"/>
      <c r="FL156" s="201"/>
      <c r="FM156" s="201"/>
      <c r="FN156" s="201"/>
      <c r="FO156" s="201"/>
      <c r="FP156" s="201"/>
      <c r="FQ156" s="201"/>
      <c r="FR156" s="201"/>
      <c r="FS156" s="201"/>
      <c r="FT156" s="201"/>
      <c r="FU156" s="201"/>
      <c r="FV156" s="201"/>
      <c r="FW156" s="201"/>
      <c r="FX156" s="201"/>
      <c r="FY156" s="201"/>
      <c r="FZ156" s="201"/>
      <c r="GA156" s="201"/>
      <c r="GB156" s="201"/>
      <c r="GC156" s="201"/>
      <c r="GD156" s="201"/>
      <c r="GE156" s="201"/>
      <c r="GF156" s="201"/>
      <c r="GG156" s="201"/>
      <c r="GH156" s="201"/>
      <c r="GI156" s="201"/>
      <c r="GJ156" s="201"/>
      <c r="GK156" s="201"/>
      <c r="GL156" s="201"/>
      <c r="GM156" s="201"/>
      <c r="GN156" s="201"/>
      <c r="GO156" s="201"/>
      <c r="GP156" s="201"/>
      <c r="GQ156" s="201"/>
      <c r="GR156" s="201"/>
      <c r="GS156" s="201"/>
      <c r="GT156" s="201"/>
      <c r="GU156" s="201"/>
      <c r="GV156" s="201"/>
      <c r="GW156" s="201"/>
      <c r="GX156" s="201"/>
      <c r="GY156" s="201"/>
      <c r="GZ156" s="201"/>
      <c r="HA156" s="201"/>
      <c r="HB156" s="201"/>
      <c r="HC156" s="201"/>
      <c r="HD156" s="201"/>
      <c r="HE156" s="201"/>
      <c r="HF156" s="201"/>
      <c r="HG156" s="201"/>
      <c r="HH156" s="201"/>
      <c r="HI156" s="201"/>
      <c r="HJ156" s="201"/>
      <c r="HK156" s="201"/>
      <c r="HL156" s="201"/>
      <c r="HM156" s="201"/>
      <c r="HN156" s="201"/>
      <c r="HO156" s="201"/>
      <c r="HP156" s="201"/>
      <c r="HQ156" s="201"/>
      <c r="HR156" s="201"/>
      <c r="HS156" s="201"/>
      <c r="HT156" s="201"/>
      <c r="HU156" s="201"/>
      <c r="HV156" s="201"/>
      <c r="HW156" s="201"/>
      <c r="HX156" s="201"/>
      <c r="HY156" s="201"/>
      <c r="HZ156" s="201"/>
      <c r="IA156" s="201"/>
      <c r="IB156" s="201"/>
      <c r="IC156" s="201"/>
      <c r="ID156" s="201"/>
      <c r="IE156" s="201"/>
      <c r="IF156" s="201"/>
      <c r="IG156" s="201"/>
    </row>
    <row r="157" spans="1:241">
      <c r="C157" s="125"/>
      <c r="D157" s="125"/>
      <c r="E157" s="125"/>
    </row>
    <row r="161" spans="5:12" ht="19.5">
      <c r="E161" s="345" t="s">
        <v>228</v>
      </c>
      <c r="F161" s="344">
        <f>P38+L123+L126+L139+F151+F154</f>
        <v>64901366.554999992</v>
      </c>
      <c r="L161" s="162"/>
    </row>
    <row r="163" spans="5:12">
      <c r="I163" s="341"/>
      <c r="L163" s="162"/>
    </row>
    <row r="167" spans="5:12">
      <c r="I167" s="341"/>
    </row>
    <row r="168" spans="5:12">
      <c r="I168" s="341"/>
    </row>
  </sheetData>
  <autoFilter ref="Q1:Q140"/>
  <mergeCells count="148">
    <mergeCell ref="J73:J74"/>
    <mergeCell ref="K73:K74"/>
    <mergeCell ref="L73:L7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F5:I5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G32:G34"/>
    <mergeCell ref="H32:H34"/>
    <mergeCell ref="I32:I34"/>
    <mergeCell ref="J32:J34"/>
    <mergeCell ref="K32:K34"/>
    <mergeCell ref="L32:L34"/>
    <mergeCell ref="S32:S34"/>
    <mergeCell ref="T32:T34"/>
    <mergeCell ref="F40:I40"/>
    <mergeCell ref="B153:E153"/>
    <mergeCell ref="B154:E154"/>
    <mergeCell ref="B155:E155"/>
    <mergeCell ref="B156:E156"/>
    <mergeCell ref="A32:A34"/>
    <mergeCell ref="B32:B34"/>
    <mergeCell ref="C32:C34"/>
    <mergeCell ref="E32:E34"/>
    <mergeCell ref="F32:F34"/>
    <mergeCell ref="B24:B25"/>
    <mergeCell ref="C24:C25"/>
    <mergeCell ref="D24:D25"/>
    <mergeCell ref="E24:E25"/>
    <mergeCell ref="B126:E126"/>
    <mergeCell ref="B40:E40"/>
    <mergeCell ref="B63:B65"/>
    <mergeCell ref="C63:C65"/>
    <mergeCell ref="E63:E65"/>
    <mergeCell ref="C86:I86"/>
    <mergeCell ref="C87:I87"/>
    <mergeCell ref="B27:B28"/>
    <mergeCell ref="C27:C28"/>
    <mergeCell ref="D27:D28"/>
    <mergeCell ref="E27:E28"/>
    <mergeCell ref="F27:F28"/>
    <mergeCell ref="I63:I65"/>
    <mergeCell ref="C81:I81"/>
    <mergeCell ref="C82:I82"/>
    <mergeCell ref="C83:I83"/>
    <mergeCell ref="C84:I84"/>
    <mergeCell ref="C85:I85"/>
    <mergeCell ref="C104:I104"/>
    <mergeCell ref="C105:I105"/>
    <mergeCell ref="B125:E125"/>
    <mergeCell ref="Q125:T125"/>
    <mergeCell ref="K27:K28"/>
    <mergeCell ref="K63:K65"/>
    <mergeCell ref="F24:F25"/>
    <mergeCell ref="G24:G25"/>
    <mergeCell ref="H24:H25"/>
    <mergeCell ref="C101:I101"/>
    <mergeCell ref="C102:I102"/>
    <mergeCell ref="G27:G28"/>
    <mergeCell ref="C117:I117"/>
    <mergeCell ref="C108:I108"/>
    <mergeCell ref="C109:I109"/>
    <mergeCell ref="C110:I110"/>
    <mergeCell ref="C111:I111"/>
    <mergeCell ref="C112:I112"/>
    <mergeCell ref="C103:I103"/>
    <mergeCell ref="J63:J65"/>
    <mergeCell ref="H27:H28"/>
    <mergeCell ref="F63:F65"/>
    <mergeCell ref="G63:G65"/>
    <mergeCell ref="H63:H65"/>
    <mergeCell ref="L63:L65"/>
    <mergeCell ref="S63:S65"/>
    <mergeCell ref="C97:I97"/>
    <mergeCell ref="C98:I98"/>
    <mergeCell ref="C99:I99"/>
    <mergeCell ref="C100:I100"/>
    <mergeCell ref="C93:I93"/>
    <mergeCell ref="T63:T65"/>
    <mergeCell ref="B77:E77"/>
    <mergeCell ref="Q77:T77"/>
    <mergeCell ref="B2:M2"/>
    <mergeCell ref="B3:M3"/>
    <mergeCell ref="B4:O4"/>
    <mergeCell ref="B5:E5"/>
    <mergeCell ref="C79:I79"/>
    <mergeCell ref="C80:I80"/>
    <mergeCell ref="T24:T25"/>
    <mergeCell ref="I24:I25"/>
    <mergeCell ref="J24:J25"/>
    <mergeCell ref="K24:K25"/>
    <mergeCell ref="L24:L25"/>
    <mergeCell ref="S24:S25"/>
    <mergeCell ref="L27:L28"/>
    <mergeCell ref="S27:S28"/>
    <mergeCell ref="T27:T28"/>
    <mergeCell ref="J27:J28"/>
    <mergeCell ref="B151:E151"/>
    <mergeCell ref="B149:E149"/>
    <mergeCell ref="B142:E142"/>
    <mergeCell ref="B143:E143"/>
    <mergeCell ref="B144:E144"/>
    <mergeCell ref="B145:E145"/>
    <mergeCell ref="B146:E146"/>
    <mergeCell ref="B148:E148"/>
    <mergeCell ref="B150:E150"/>
    <mergeCell ref="A63:A65"/>
    <mergeCell ref="B147:E147"/>
    <mergeCell ref="C118:I118"/>
    <mergeCell ref="C119:I119"/>
    <mergeCell ref="C120:I120"/>
    <mergeCell ref="C121:I121"/>
    <mergeCell ref="C122:I122"/>
    <mergeCell ref="C113:I113"/>
    <mergeCell ref="C114:I114"/>
    <mergeCell ref="C115:I115"/>
    <mergeCell ref="C116:I116"/>
    <mergeCell ref="B123:I123"/>
    <mergeCell ref="B141:E141"/>
    <mergeCell ref="B128:E128"/>
    <mergeCell ref="C106:I106"/>
    <mergeCell ref="C107:I107"/>
    <mergeCell ref="C88:I88"/>
    <mergeCell ref="C89:I89"/>
    <mergeCell ref="C90:I90"/>
    <mergeCell ref="C91:I91"/>
    <mergeCell ref="C92:I92"/>
    <mergeCell ref="C94:I94"/>
    <mergeCell ref="C95:I95"/>
    <mergeCell ref="C96:I96"/>
  </mergeCells>
  <printOptions horizontalCentered="1"/>
  <pageMargins left="0.59027777777777801" right="0.59027777777777801" top="0.59027777777777801" bottom="0.75694444444444398" header="0.59027777777777801" footer="0.59027777777777801"/>
  <pageSetup paperSize="77" pageOrder="overThenDown" orientation="landscape" useFirstPageNumber="1" horizontalDpi="300" verticalDpi="300" r:id="rId1"/>
  <headerFoot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setembro 2021</vt:lpstr>
      <vt:lpstr>Excel_BuiltIn_Print_Titles_1_1</vt:lpstr>
      <vt:lpstr>Excel_BuiltIn_Print_Titles_1_1_1_1</vt:lpstr>
      <vt:lpstr>Excel_BuiltIn_Print_Titles_1_1_1_1_1_1_1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Jonel</dc:creator>
  <cp:lastModifiedBy>Viviane da Paz Carvalho</cp:lastModifiedBy>
  <cp:revision>1</cp:revision>
  <dcterms:created xsi:type="dcterms:W3CDTF">2021-03-24T15:17:59Z</dcterms:created>
  <dcterms:modified xsi:type="dcterms:W3CDTF">2021-10-19T18:17:22Z</dcterms:modified>
  <dc:language>pt-BR</dc:language>
</cp:coreProperties>
</file>